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S Proposals\Admin\Budget\Budget Templates (FY 2021-2022)\"/>
    </mc:Choice>
  </mc:AlternateContent>
  <xr:revisionPtr revIDLastSave="0" documentId="8_{FAA08A86-4241-46F8-85B1-209EA62C41F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umulative Budget" sheetId="1" r:id="rId1"/>
    <sheet name="Travel Budget" sheetId="2" r:id="rId2"/>
  </sheets>
  <definedNames>
    <definedName name="_xlnm.Print_Area" localSheetId="0">'Cumulative Budget'!$A$1:$J$64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2" l="1"/>
  <c r="I21" i="2"/>
  <c r="I20" i="2"/>
  <c r="I19" i="2"/>
  <c r="I18" i="2"/>
  <c r="I17" i="2"/>
  <c r="I16" i="2"/>
  <c r="I10" i="2"/>
  <c r="I8" i="2"/>
  <c r="I7" i="2"/>
  <c r="I6" i="2"/>
  <c r="I5" i="2"/>
  <c r="I4" i="2"/>
  <c r="G21" i="1" l="1"/>
  <c r="H21" i="1" s="1"/>
  <c r="I21" i="1" s="1"/>
  <c r="P16" i="1" l="1"/>
  <c r="O16" i="1"/>
  <c r="P15" i="1"/>
  <c r="O15" i="1"/>
  <c r="P14" i="1"/>
  <c r="Q14" i="1" s="1"/>
  <c r="O14" i="1"/>
  <c r="P13" i="1"/>
  <c r="Q13" i="1" s="1"/>
  <c r="O13" i="1"/>
  <c r="P12" i="1"/>
  <c r="O12" i="1"/>
  <c r="P11" i="1"/>
  <c r="O11" i="1"/>
  <c r="Q12" i="1" l="1"/>
  <c r="Q16" i="1"/>
  <c r="Q11" i="1"/>
  <c r="Q15" i="1"/>
  <c r="G57" i="1" l="1"/>
  <c r="H57" i="1" s="1"/>
  <c r="I57" i="1" s="1"/>
  <c r="E12" i="1" l="1"/>
  <c r="E13" i="1"/>
  <c r="E14" i="1"/>
  <c r="E11" i="1"/>
  <c r="I39" i="1" l="1"/>
  <c r="H39" i="1"/>
  <c r="G39" i="1"/>
  <c r="J34" i="1"/>
  <c r="G22" i="1"/>
  <c r="G29" i="1" s="1"/>
  <c r="G20" i="1"/>
  <c r="H20" i="1" s="1"/>
  <c r="I20" i="1" s="1"/>
  <c r="G19" i="1"/>
  <c r="G18" i="1"/>
  <c r="G27" i="1" s="1"/>
  <c r="G12" i="1"/>
  <c r="G13" i="1"/>
  <c r="O22" i="1" s="1"/>
  <c r="G14" i="1"/>
  <c r="O23" i="1" s="1"/>
  <c r="G11" i="1"/>
  <c r="O20" i="1" s="1"/>
  <c r="D56" i="1"/>
  <c r="G56" i="1" s="1"/>
  <c r="G47" i="1"/>
  <c r="H47" i="1"/>
  <c r="I47" i="1"/>
  <c r="H19" i="1" l="1"/>
  <c r="H28" i="1" s="1"/>
  <c r="G28" i="1"/>
  <c r="O21" i="1"/>
  <c r="H56" i="1"/>
  <c r="I56" i="1" s="1"/>
  <c r="G58" i="1"/>
  <c r="H22" i="1"/>
  <c r="H29" i="1" s="1"/>
  <c r="J39" i="1"/>
  <c r="H14" i="1"/>
  <c r="P23" i="1" s="1"/>
  <c r="F14" i="1"/>
  <c r="H13" i="1"/>
  <c r="P22" i="1" s="1"/>
  <c r="F13" i="1"/>
  <c r="H12" i="1"/>
  <c r="F12" i="1"/>
  <c r="G16" i="1"/>
  <c r="F11" i="1"/>
  <c r="J47" i="1"/>
  <c r="H11" i="1"/>
  <c r="P20" i="1" s="1"/>
  <c r="I19" i="1"/>
  <c r="I28" i="1" s="1"/>
  <c r="H18" i="1"/>
  <c r="G24" i="1"/>
  <c r="P21" i="1" l="1"/>
  <c r="I22" i="1"/>
  <c r="I29" i="1" s="1"/>
  <c r="G26" i="1"/>
  <c r="G31" i="1" s="1"/>
  <c r="G32" i="1" s="1"/>
  <c r="G59" i="1" s="1"/>
  <c r="H58" i="1"/>
  <c r="I14" i="1"/>
  <c r="I13" i="1"/>
  <c r="I12" i="1"/>
  <c r="Q21" i="1" s="1"/>
  <c r="I11" i="1"/>
  <c r="H16" i="1"/>
  <c r="H27" i="1"/>
  <c r="I18" i="1"/>
  <c r="H24" i="1"/>
  <c r="I58" i="1"/>
  <c r="Q23" i="1" l="1"/>
  <c r="Q22" i="1"/>
  <c r="I16" i="1"/>
  <c r="J16" i="1" s="1"/>
  <c r="Q20" i="1"/>
  <c r="H26" i="1"/>
  <c r="H31" i="1" s="1"/>
  <c r="H32" i="1" s="1"/>
  <c r="H59" i="1" s="1"/>
  <c r="H60" i="1" s="1"/>
  <c r="I27" i="1"/>
  <c r="I24" i="1"/>
  <c r="J58" i="1"/>
  <c r="G60" i="1"/>
  <c r="I26" i="1" l="1"/>
  <c r="I31" i="1" s="1"/>
  <c r="H61" i="1"/>
  <c r="J24" i="1"/>
  <c r="G61" i="1"/>
  <c r="J31" i="1" l="1"/>
  <c r="I32" i="1"/>
  <c r="I59" i="1" s="1"/>
  <c r="H62" i="1"/>
  <c r="G62" i="1"/>
  <c r="J32" i="1" l="1"/>
  <c r="I60" i="1"/>
  <c r="J59" i="1"/>
  <c r="I61" i="1" l="1"/>
  <c r="J60" i="1"/>
  <c r="I62" i="1" l="1"/>
  <c r="J62" i="1" s="1"/>
  <c r="J63" i="1" s="1"/>
  <c r="J61" i="1"/>
</calcChain>
</file>

<file path=xl/sharedStrings.xml><?xml version="1.0" encoding="utf-8"?>
<sst xmlns="http://schemas.openxmlformats.org/spreadsheetml/2006/main" count="115" uniqueCount="87">
  <si>
    <t>Cumulative Budget</t>
  </si>
  <si>
    <t>Budget Cost Category</t>
  </si>
  <si>
    <t>Funds Requested</t>
  </si>
  <si>
    <t>Year 1</t>
  </si>
  <si>
    <t>Year 2</t>
  </si>
  <si>
    <t>Year 3</t>
  </si>
  <si>
    <t>Total Project</t>
  </si>
  <si>
    <t>A. Direct Labor - Key Personnel</t>
  </si>
  <si>
    <t>Total Labor Costs (A+B)</t>
  </si>
  <si>
    <t>C. Direct Costs - Equipment</t>
  </si>
  <si>
    <t>D. Direct Costs - Travel</t>
  </si>
  <si>
    <t>E. Direct Costs - Participant/Trainee Support Costs</t>
  </si>
  <si>
    <t>F. Other Direct Costs</t>
  </si>
  <si>
    <t>G. Total Direct Costs (A+B+C+D+E+F)</t>
  </si>
  <si>
    <t>I. Total Direct and Indirect Costs (G+H)</t>
  </si>
  <si>
    <t>Domestic Travel</t>
  </si>
  <si>
    <t>Foreign Travel</t>
  </si>
  <si>
    <t>Tuition/Fees/Health Insurance</t>
  </si>
  <si>
    <t>Stipends</t>
  </si>
  <si>
    <t>Travel</t>
  </si>
  <si>
    <t>Subsistence</t>
  </si>
  <si>
    <t>Other</t>
  </si>
  <si>
    <t>Materials and Supplies</t>
  </si>
  <si>
    <t>Publication Costs</t>
  </si>
  <si>
    <t>Consultant Services</t>
  </si>
  <si>
    <t>ADP/Computer Services</t>
  </si>
  <si>
    <t>Subawards</t>
  </si>
  <si>
    <t xml:space="preserve">OCO or Facility Rental </t>
  </si>
  <si>
    <t>Total Other Direct Costs</t>
  </si>
  <si>
    <t>Total Participant/Trainee Support Costs</t>
  </si>
  <si>
    <t>Total Travel Costs</t>
  </si>
  <si>
    <t>Modified Total Direct Costs</t>
  </si>
  <si>
    <t>TOTAL CUMULATIVE BUDGET</t>
  </si>
  <si>
    <t>Tuition</t>
  </si>
  <si>
    <t>Direct Labor - Other Personnel</t>
  </si>
  <si>
    <t>B. Fringe Benefits</t>
  </si>
  <si>
    <t>Subtotal Salary</t>
  </si>
  <si>
    <t>Subtotal Fringe</t>
  </si>
  <si>
    <t>RATE</t>
  </si>
  <si>
    <t>Faculty</t>
  </si>
  <si>
    <t>Post Doctoral Associate</t>
  </si>
  <si>
    <t xml:space="preserve">PI Name: </t>
  </si>
  <si>
    <t xml:space="preserve">Proposal Title: 
</t>
  </si>
  <si>
    <t>Dr. XXX</t>
  </si>
  <si>
    <t>PI Salary</t>
  </si>
  <si>
    <t>No. Months</t>
  </si>
  <si>
    <t>Tuition/ Unit</t>
  </si>
  <si>
    <t>Units</t>
  </si>
  <si>
    <t>H. Indirect Costs</t>
  </si>
  <si>
    <t>Project Dates:</t>
  </si>
  <si>
    <t>Program:</t>
  </si>
  <si>
    <t>Dates</t>
  </si>
  <si>
    <t xml:space="preserve">Agency: </t>
  </si>
  <si>
    <t>Annual Wage</t>
  </si>
  <si>
    <t>Fringe Rate</t>
  </si>
  <si>
    <t xml:space="preserve"> </t>
  </si>
  <si>
    <t>OPS Adjunct and Non-Students</t>
  </si>
  <si>
    <t>Post Doc Associate</t>
  </si>
  <si>
    <t xml:space="preserve">Students - Undergrad and Grad, GRA and GTA </t>
  </si>
  <si>
    <t>Percent Effort</t>
  </si>
  <si>
    <t>Percent Sal. Request</t>
  </si>
  <si>
    <t>3.5% annual increase</t>
  </si>
  <si>
    <t>HURON Percentages</t>
  </si>
  <si>
    <t>*Graduate Assistantship Agreement (GAA) - graduate student hired on contract that pays stipend plus tuition</t>
  </si>
  <si>
    <t>**OPS Student - undergraduate or graduate student hired hourly without tuition support</t>
  </si>
  <si>
    <t>**OPS Undergraduate Student</t>
  </si>
  <si>
    <t>*Graduate Student (GAA)</t>
  </si>
  <si>
    <t>**OPS Graduate Student</t>
  </si>
  <si>
    <t>Subtotal Other Personnel</t>
  </si>
  <si>
    <t>Destination:</t>
  </si>
  <si>
    <t>Domestic Travel (3 trips for two people to CA)</t>
  </si>
  <si>
    <t>Traveler(s)</t>
  </si>
  <si>
    <t>Airfare</t>
  </si>
  <si>
    <t>round trip</t>
  </si>
  <si>
    <t>Day(s)</t>
  </si>
  <si>
    <t>Per Diem</t>
  </si>
  <si>
    <t>per day</t>
  </si>
  <si>
    <t>Night(s)</t>
  </si>
  <si>
    <t>Lodging</t>
  </si>
  <si>
    <t>per night</t>
  </si>
  <si>
    <t>Trip(s)</t>
  </si>
  <si>
    <t>Registration</t>
  </si>
  <si>
    <t>Transportation</t>
  </si>
  <si>
    <t>Other: Tolls, misc.</t>
  </si>
  <si>
    <t>International Travel</t>
  </si>
  <si>
    <t>Collaboration</t>
  </si>
  <si>
    <t>FY 2021-2022 fringe rates submitted to DHHS for approval. These rates are subject to change contingent upon DHHS approval.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</si>
</sst>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%"/>
    <numFmt numFmtId="166" formatCode="_(\$* #,##0_);_(\$* \(#,##0\);_(\$* \-??_);_(@_)"/>
  </numFmts>
  <fonts count="1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 val="doubleAccounting"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11"/>
      <color rgb="FF7F7F7F"/>
      <name val="Calibri"/>
      <family val="2"/>
      <scheme val="minor"/>
    </font>
    <font>
      <b/>
      <u/>
      <sz val="10"/>
      <name val="Arial"/>
      <family val="2"/>
      <charset val="1"/>
    </font>
    <font>
      <i/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rgb="FFC0C0C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/>
    <xf numFmtId="42" fontId="0" fillId="0" borderId="1" xfId="0" applyNumberFormat="1" applyBorder="1"/>
    <xf numFmtId="0" fontId="3" fillId="0" borderId="0" xfId="0" applyFont="1" applyFill="1" applyBorder="1"/>
    <xf numFmtId="0" fontId="0" fillId="0" borderId="0" xfId="0" applyBorder="1"/>
    <xf numFmtId="42" fontId="3" fillId="0" borderId="0" xfId="0" applyNumberFormat="1" applyFont="1" applyFill="1" applyBorder="1"/>
    <xf numFmtId="0" fontId="8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8" fillId="0" borderId="0" xfId="0" applyFont="1" applyFill="1"/>
    <xf numFmtId="0" fontId="5" fillId="0" borderId="0" xfId="0" applyFont="1" applyFill="1" applyBorder="1"/>
    <xf numFmtId="0" fontId="5" fillId="0" borderId="1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0" fontId="8" fillId="0" borderId="4" xfId="0" applyNumberFormat="1" applyFont="1" applyBorder="1" applyAlignment="1">
      <alignment horizontal="right"/>
    </xf>
    <xf numFmtId="0" fontId="0" fillId="0" borderId="4" xfId="0" applyBorder="1"/>
    <xf numFmtId="0" fontId="6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" xfId="0" applyFont="1" applyFill="1" applyBorder="1"/>
    <xf numFmtId="164" fontId="3" fillId="0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9" fontId="4" fillId="0" borderId="5" xfId="2" applyFont="1" applyBorder="1" applyAlignment="1">
      <alignment horizontal="left"/>
    </xf>
    <xf numFmtId="164" fontId="0" fillId="0" borderId="1" xfId="1" applyNumberFormat="1" applyFont="1" applyBorder="1"/>
    <xf numFmtId="164" fontId="0" fillId="0" borderId="1" xfId="1" applyNumberFormat="1" applyFont="1" applyFill="1" applyBorder="1"/>
    <xf numFmtId="164" fontId="4" fillId="2" borderId="1" xfId="1" applyNumberFormat="1" applyFont="1" applyFill="1" applyBorder="1"/>
    <xf numFmtId="164" fontId="4" fillId="0" borderId="1" xfId="1" applyNumberFormat="1" applyFont="1" applyBorder="1"/>
    <xf numFmtId="164" fontId="4" fillId="2" borderId="10" xfId="1" applyNumberFormat="1" applyFont="1" applyFill="1" applyBorder="1"/>
    <xf numFmtId="164" fontId="4" fillId="0" borderId="10" xfId="1" applyNumberFormat="1" applyFont="1" applyBorder="1"/>
    <xf numFmtId="164" fontId="8" fillId="0" borderId="7" xfId="1" applyNumberFormat="1" applyFont="1" applyFill="1" applyBorder="1"/>
    <xf numFmtId="164" fontId="0" fillId="0" borderId="5" xfId="1" applyNumberFormat="1" applyFont="1" applyBorder="1"/>
    <xf numFmtId="164" fontId="9" fillId="2" borderId="8" xfId="1" applyNumberFormat="1" applyFont="1" applyFill="1" applyBorder="1"/>
    <xf numFmtId="164" fontId="0" fillId="0" borderId="9" xfId="1" applyNumberFormat="1" applyFont="1" applyBorder="1"/>
    <xf numFmtId="0" fontId="8" fillId="0" borderId="4" xfId="0" applyFont="1" applyBorder="1" applyAlignment="1">
      <alignment horizontal="right"/>
    </xf>
    <xf numFmtId="164" fontId="0" fillId="0" borderId="5" xfId="1" applyNumberFormat="1" applyFont="1" applyFill="1" applyBorder="1"/>
    <xf numFmtId="42" fontId="0" fillId="0" borderId="1" xfId="0" applyNumberFormat="1" applyFill="1" applyBorder="1"/>
    <xf numFmtId="164" fontId="4" fillId="0" borderId="1" xfId="1" applyNumberFormat="1" applyFont="1" applyFill="1" applyBorder="1"/>
    <xf numFmtId="164" fontId="4" fillId="0" borderId="10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4" fillId="0" borderId="7" xfId="0" applyFont="1" applyFill="1" applyBorder="1" applyAlignment="1"/>
    <xf numFmtId="44" fontId="3" fillId="0" borderId="1" xfId="1" applyFont="1" applyFill="1" applyBorder="1"/>
    <xf numFmtId="1" fontId="3" fillId="0" borderId="1" xfId="0" applyNumberFormat="1" applyFont="1" applyFill="1" applyBorder="1"/>
    <xf numFmtId="0" fontId="0" fillId="0" borderId="0" xfId="0"/>
    <xf numFmtId="0" fontId="3" fillId="0" borderId="0" xfId="0" applyFont="1" applyFill="1" applyBorder="1"/>
    <xf numFmtId="164" fontId="3" fillId="0" borderId="1" xfId="3" applyNumberFormat="1" applyFont="1" applyFill="1" applyBorder="1"/>
    <xf numFmtId="0" fontId="7" fillId="0" borderId="1" xfId="0" applyFont="1" applyFill="1" applyBorder="1" applyAlignment="1">
      <alignment horizontal="center"/>
    </xf>
    <xf numFmtId="10" fontId="3" fillId="0" borderId="1" xfId="10" applyNumberFormat="1" applyFont="1" applyFill="1" applyBorder="1"/>
    <xf numFmtId="10" fontId="0" fillId="0" borderId="0" xfId="10" applyNumberFormat="1" applyFont="1"/>
    <xf numFmtId="10" fontId="1" fillId="0" borderId="4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0" fontId="1" fillId="0" borderId="0" xfId="10" applyNumberFormat="1" applyFont="1"/>
    <xf numFmtId="0" fontId="1" fillId="0" borderId="0" xfId="0" applyFont="1" applyFill="1" applyBorder="1" applyAlignment="1"/>
    <xf numFmtId="0" fontId="3" fillId="0" borderId="0" xfId="0" applyFont="1"/>
    <xf numFmtId="164" fontId="9" fillId="0" borderId="8" xfId="1" applyNumberFormat="1" applyFont="1" applyFill="1" applyBorder="1"/>
    <xf numFmtId="42" fontId="1" fillId="2" borderId="1" xfId="0" applyNumberFormat="1" applyFont="1" applyFill="1" applyBorder="1"/>
    <xf numFmtId="164" fontId="1" fillId="2" borderId="1" xfId="1" applyNumberFormat="1" applyFont="1" applyFill="1" applyBorder="1"/>
    <xf numFmtId="164" fontId="1" fillId="2" borderId="7" xfId="1" applyNumberFormat="1" applyFont="1" applyFill="1" applyBorder="1"/>
    <xf numFmtId="164" fontId="1" fillId="2" borderId="5" xfId="1" applyNumberFormat="1" applyFont="1" applyFill="1" applyBorder="1"/>
    <xf numFmtId="0" fontId="8" fillId="0" borderId="4" xfId="0" applyFont="1" applyBorder="1" applyAlignment="1">
      <alignment horizontal="right"/>
    </xf>
    <xf numFmtId="10" fontId="3" fillId="0" borderId="0" xfId="10" applyNumberFormat="1" applyFont="1" applyFill="1" applyBorder="1"/>
    <xf numFmtId="164" fontId="3" fillId="0" borderId="0" xfId="9" applyNumberFormat="1" applyFont="1" applyFill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0" fillId="0" borderId="0" xfId="0" applyFill="1" applyAlignment="1">
      <alignment horizontal="left"/>
    </xf>
    <xf numFmtId="0" fontId="6" fillId="0" borderId="4" xfId="0" applyFont="1" applyBorder="1" applyAlignment="1">
      <alignment horizontal="left"/>
    </xf>
    <xf numFmtId="165" fontId="1" fillId="0" borderId="4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21" xfId="0" applyNumberFormat="1" applyBorder="1"/>
    <xf numFmtId="3" fontId="0" fillId="0" borderId="0" xfId="0" applyNumberFormat="1"/>
    <xf numFmtId="3" fontId="0" fillId="0" borderId="22" xfId="0" applyNumberFormat="1" applyBorder="1"/>
    <xf numFmtId="3" fontId="0" fillId="0" borderId="23" xfId="0" applyNumberFormat="1" applyBorder="1"/>
    <xf numFmtId="3" fontId="0" fillId="0" borderId="20" xfId="0" applyNumberFormat="1" applyBorder="1"/>
    <xf numFmtId="3" fontId="0" fillId="0" borderId="24" xfId="0" applyNumberFormat="1" applyBorder="1"/>
    <xf numFmtId="0" fontId="0" fillId="0" borderId="21" xfId="0" applyBorder="1"/>
    <xf numFmtId="0" fontId="0" fillId="0" borderId="22" xfId="0" applyBorder="1"/>
    <xf numFmtId="0" fontId="3" fillId="0" borderId="0" xfId="0" applyFont="1" applyFill="1" applyBorder="1"/>
    <xf numFmtId="0" fontId="7" fillId="0" borderId="0" xfId="0" applyFont="1" applyFill="1" applyBorder="1" applyAlignment="1">
      <alignment horizontal="center"/>
    </xf>
    <xf numFmtId="164" fontId="3" fillId="0" borderId="1" xfId="5" applyNumberFormat="1" applyFont="1" applyFill="1" applyBorder="1"/>
    <xf numFmtId="0" fontId="0" fillId="0" borderId="4" xfId="0" applyFill="1" applyBorder="1"/>
    <xf numFmtId="0" fontId="4" fillId="0" borderId="2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3" fillId="0" borderId="1" xfId="0" applyFont="1" applyFill="1" applyBorder="1" applyAlignment="1">
      <alignment horizontal="right"/>
    </xf>
    <xf numFmtId="0" fontId="0" fillId="0" borderId="23" xfId="0" applyFill="1" applyBorder="1"/>
    <xf numFmtId="0" fontId="0" fillId="0" borderId="20" xfId="0" applyFill="1" applyBorder="1"/>
    <xf numFmtId="0" fontId="0" fillId="0" borderId="24" xfId="0" applyFill="1" applyBorder="1"/>
    <xf numFmtId="10" fontId="1" fillId="0" borderId="4" xfId="0" applyNumberFormat="1" applyFont="1" applyFill="1" applyBorder="1" applyAlignment="1">
      <alignment horizontal="right"/>
    </xf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4" fillId="0" borderId="0" xfId="12" applyFont="1"/>
    <xf numFmtId="0" fontId="1" fillId="0" borderId="0" xfId="12"/>
    <xf numFmtId="0" fontId="15" fillId="0" borderId="28" xfId="11" applyFont="1" applyBorder="1"/>
    <xf numFmtId="0" fontId="13" fillId="0" borderId="15" xfId="11" applyBorder="1"/>
    <xf numFmtId="0" fontId="1" fillId="0" borderId="29" xfId="12" applyBorder="1"/>
    <xf numFmtId="0" fontId="15" fillId="0" borderId="29" xfId="11" applyFont="1" applyBorder="1"/>
    <xf numFmtId="166" fontId="0" fillId="0" borderId="15" xfId="9" applyNumberFormat="1" applyFont="1" applyBorder="1" applyAlignment="1" applyProtection="1"/>
    <xf numFmtId="0" fontId="0" fillId="0" borderId="29" xfId="11" applyFont="1" applyBorder="1"/>
    <xf numFmtId="166" fontId="0" fillId="5" borderId="30" xfId="9" applyNumberFormat="1" applyFont="1" applyFill="1" applyBorder="1" applyAlignment="1" applyProtection="1"/>
    <xf numFmtId="0" fontId="15" fillId="0" borderId="31" xfId="11" applyFont="1" applyBorder="1"/>
    <xf numFmtId="0" fontId="13" fillId="0" borderId="3" xfId="11" applyBorder="1"/>
    <xf numFmtId="0" fontId="15" fillId="0" borderId="0" xfId="11" applyFont="1" applyBorder="1"/>
    <xf numFmtId="166" fontId="0" fillId="0" borderId="3" xfId="9" applyNumberFormat="1" applyFont="1" applyBorder="1" applyAlignment="1" applyProtection="1"/>
    <xf numFmtId="0" fontId="0" fillId="0" borderId="0" xfId="11" applyFont="1" applyBorder="1"/>
    <xf numFmtId="166" fontId="0" fillId="5" borderId="32" xfId="9" applyNumberFormat="1" applyFont="1" applyFill="1" applyBorder="1" applyAlignment="1" applyProtection="1"/>
    <xf numFmtId="43" fontId="0" fillId="0" borderId="0" xfId="13" applyFont="1" applyBorder="1" applyAlignment="1" applyProtection="1"/>
    <xf numFmtId="0" fontId="13" fillId="0" borderId="31" xfId="11" applyBorder="1"/>
    <xf numFmtId="0" fontId="13" fillId="0" borderId="33" xfId="11" applyBorder="1"/>
    <xf numFmtId="0" fontId="1" fillId="0" borderId="33" xfId="12" applyBorder="1"/>
    <xf numFmtId="0" fontId="15" fillId="0" borderId="33" xfId="11" applyFont="1" applyBorder="1"/>
    <xf numFmtId="166" fontId="16" fillId="5" borderId="34" xfId="12" applyNumberFormat="1" applyFont="1" applyFill="1" applyBorder="1"/>
    <xf numFmtId="0" fontId="16" fillId="0" borderId="20" xfId="12" applyFont="1" applyBorder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2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0" xfId="0" applyFill="1" applyAlignment="1">
      <alignment horizontal="left"/>
    </xf>
    <xf numFmtId="0" fontId="7" fillId="0" borderId="0" xfId="0" applyFont="1" applyFill="1" applyBorder="1" applyAlignment="1">
      <alignment horizontal="center"/>
    </xf>
    <xf numFmtId="42" fontId="10" fillId="0" borderId="6" xfId="0" applyNumberFormat="1" applyFont="1" applyBorder="1" applyAlignment="1">
      <alignment horizontal="center"/>
    </xf>
    <xf numFmtId="42" fontId="10" fillId="0" borderId="7" xfId="0" applyNumberFormat="1" applyFont="1" applyBorder="1" applyAlignment="1">
      <alignment horizontal="center"/>
    </xf>
    <xf numFmtId="42" fontId="4" fillId="0" borderId="6" xfId="0" applyNumberFormat="1" applyFont="1" applyBorder="1" applyAlignment="1">
      <alignment horizontal="right"/>
    </xf>
    <xf numFmtId="42" fontId="4" fillId="0" borderId="7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7" fillId="0" borderId="0" xfId="0" applyFont="1" applyAlignment="1">
      <alignment vertical="center"/>
    </xf>
  </cellXfs>
  <cellStyles count="14">
    <cellStyle name="Comma 2" xfId="13" xr:uid="{75AD0693-C3CE-4263-AAD9-F93FB381EE47}"/>
    <cellStyle name="Currency" xfId="1" builtinId="4"/>
    <cellStyle name="Currency 2" xfId="9" xr:uid="{00000000-0005-0000-0000-000001000000}"/>
    <cellStyle name="Currency 3" xfId="7" xr:uid="{00000000-0005-0000-0000-000002000000}"/>
    <cellStyle name="Currency 4" xfId="5" xr:uid="{00000000-0005-0000-0000-000003000000}"/>
    <cellStyle name="Currency 5" xfId="3" xr:uid="{00000000-0005-0000-0000-000004000000}"/>
    <cellStyle name="Explanatory Text" xfId="11" builtinId="53"/>
    <cellStyle name="Normal" xfId="0" builtinId="0"/>
    <cellStyle name="Normal 2" xfId="12" xr:uid="{CA498B91-6ED5-478C-9F9D-B7E4AEE7AD97}"/>
    <cellStyle name="Percent" xfId="2" builtinId="5"/>
    <cellStyle name="Percent 2" xfId="10" xr:uid="{00000000-0005-0000-0000-000007000000}"/>
    <cellStyle name="Percent 3" xfId="8" xr:uid="{00000000-0005-0000-0000-000008000000}"/>
    <cellStyle name="Percent 4" xfId="6" xr:uid="{00000000-0005-0000-0000-000009000000}"/>
    <cellStyle name="Percent 5" xfId="4" xr:uid="{00000000-0005-0000-0000-00000A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8D25C280-46BD-4202-BC82-0D0D3AA2F66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70"/>
  <sheetViews>
    <sheetView tabSelected="1" zoomScaleNormal="100" workbookViewId="0">
      <selection sqref="A1:J1"/>
    </sheetView>
  </sheetViews>
  <sheetFormatPr defaultRowHeight="12.5" x14ac:dyDescent="0.25"/>
  <cols>
    <col min="3" max="3" width="28.81640625" customWidth="1"/>
    <col min="4" max="4" width="7.453125" bestFit="1" customWidth="1"/>
    <col min="5" max="5" width="7.453125" style="50" customWidth="1"/>
    <col min="6" max="6" width="12.81640625" style="50" customWidth="1"/>
    <col min="7" max="7" width="12.1796875" style="13" bestFit="1" customWidth="1"/>
    <col min="8" max="9" width="11.81640625" style="13" bestFit="1" customWidth="1"/>
    <col min="10" max="10" width="12.81640625" customWidth="1"/>
    <col min="12" max="12" width="10.1796875" bestFit="1" customWidth="1"/>
    <col min="15" max="15" width="10.54296875" customWidth="1"/>
    <col min="16" max="16" width="12" customWidth="1"/>
    <col min="17" max="17" width="10.81640625" customWidth="1"/>
  </cols>
  <sheetData>
    <row r="1" spans="1:18" x14ac:dyDescent="0.25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8" x14ac:dyDescent="0.25">
      <c r="A2" s="125" t="s">
        <v>52</v>
      </c>
      <c r="B2" s="125"/>
      <c r="C2" s="125"/>
      <c r="D2" s="125"/>
      <c r="E2" s="125"/>
      <c r="F2" s="125"/>
      <c r="G2" s="125"/>
      <c r="H2" s="125" t="s">
        <v>50</v>
      </c>
      <c r="I2" s="125"/>
      <c r="J2" s="125"/>
    </row>
    <row r="3" spans="1:18" ht="12.75" customHeight="1" x14ac:dyDescent="0.25">
      <c r="A3" s="148" t="s">
        <v>42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8" ht="12.75" customHeight="1" x14ac:dyDescent="0.25">
      <c r="A4" s="148" t="s">
        <v>49</v>
      </c>
      <c r="B4" s="148"/>
      <c r="C4" s="148"/>
      <c r="D4" s="148"/>
      <c r="E4" s="148"/>
      <c r="F4" s="148"/>
      <c r="G4" s="148"/>
      <c r="H4" s="148"/>
      <c r="I4" s="148"/>
      <c r="J4" s="148"/>
    </row>
    <row r="6" spans="1:18" x14ac:dyDescent="0.2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  <c r="K6" s="1"/>
    </row>
    <row r="7" spans="1:18" x14ac:dyDescent="0.25">
      <c r="A7" s="158" t="s">
        <v>1</v>
      </c>
      <c r="B7" s="158"/>
      <c r="C7" s="158"/>
      <c r="D7" s="188" t="s">
        <v>38</v>
      </c>
      <c r="E7" s="145" t="s">
        <v>59</v>
      </c>
      <c r="F7" s="145" t="s">
        <v>60</v>
      </c>
      <c r="G7" s="158" t="s">
        <v>2</v>
      </c>
      <c r="H7" s="158"/>
      <c r="I7" s="158"/>
      <c r="J7" s="158"/>
      <c r="K7" s="1"/>
      <c r="L7" s="6"/>
      <c r="M7" s="6"/>
    </row>
    <row r="8" spans="1:18" x14ac:dyDescent="0.25">
      <c r="A8" s="158"/>
      <c r="B8" s="158"/>
      <c r="C8" s="158"/>
      <c r="D8" s="189"/>
      <c r="E8" s="146"/>
      <c r="F8" s="146"/>
      <c r="G8" s="45" t="s">
        <v>3</v>
      </c>
      <c r="H8" s="44" t="s">
        <v>4</v>
      </c>
      <c r="I8" s="45" t="s">
        <v>5</v>
      </c>
      <c r="J8" s="158" t="s">
        <v>6</v>
      </c>
      <c r="L8" s="6"/>
      <c r="M8" s="6"/>
    </row>
    <row r="9" spans="1:18" s="2" customFormat="1" ht="13" x14ac:dyDescent="0.3">
      <c r="A9" s="158"/>
      <c r="B9" s="158"/>
      <c r="C9" s="158"/>
      <c r="D9" s="190"/>
      <c r="E9" s="147"/>
      <c r="F9" s="147"/>
      <c r="G9" s="46" t="s">
        <v>51</v>
      </c>
      <c r="H9" s="47" t="s">
        <v>51</v>
      </c>
      <c r="I9" s="46" t="s">
        <v>51</v>
      </c>
      <c r="J9" s="158"/>
      <c r="L9" s="163"/>
      <c r="M9" s="163"/>
      <c r="O9" s="184" t="s">
        <v>61</v>
      </c>
      <c r="P9" s="184"/>
      <c r="Q9" s="184"/>
      <c r="R9" s="50"/>
    </row>
    <row r="10" spans="1:18" ht="13" x14ac:dyDescent="0.3">
      <c r="A10" s="155" t="s">
        <v>7</v>
      </c>
      <c r="B10" s="156"/>
      <c r="C10" s="157"/>
      <c r="D10" s="3"/>
      <c r="E10" s="3"/>
      <c r="F10" s="3"/>
      <c r="G10" s="62"/>
      <c r="H10" s="41"/>
      <c r="I10" s="62"/>
      <c r="J10" s="4"/>
      <c r="L10" s="25" t="s">
        <v>44</v>
      </c>
      <c r="M10" s="25" t="s">
        <v>45</v>
      </c>
      <c r="O10" s="75" t="s">
        <v>3</v>
      </c>
      <c r="P10" s="76" t="s">
        <v>4</v>
      </c>
      <c r="Q10" s="77" t="s">
        <v>5</v>
      </c>
    </row>
    <row r="11" spans="1:18" x14ac:dyDescent="0.25">
      <c r="A11" s="142" t="s">
        <v>43</v>
      </c>
      <c r="B11" s="143"/>
      <c r="C11" s="144"/>
      <c r="D11" s="8">
        <v>1</v>
      </c>
      <c r="E11" s="56">
        <f>+D11/M11</f>
        <v>0.1111111111111111</v>
      </c>
      <c r="F11" s="74" t="e">
        <f>+G11/L11</f>
        <v>#DIV/0!</v>
      </c>
      <c r="G11" s="63">
        <f>ROUND(L11/M11*D11,0)</f>
        <v>0</v>
      </c>
      <c r="H11" s="30">
        <f t="shared" ref="H11:I14" si="0">ROUND(G11*1.035,0)</f>
        <v>0</v>
      </c>
      <c r="I11" s="63">
        <f t="shared" si="0"/>
        <v>0</v>
      </c>
      <c r="J11" s="29"/>
      <c r="L11" s="26">
        <v>0</v>
      </c>
      <c r="M11" s="25">
        <v>9</v>
      </c>
      <c r="O11" s="78">
        <f>SUM(L11)</f>
        <v>0</v>
      </c>
      <c r="P11" s="79">
        <f>L11*1.035</f>
        <v>0</v>
      </c>
      <c r="Q11" s="80">
        <f>P11*1.035</f>
        <v>0</v>
      </c>
      <c r="R11" s="50"/>
    </row>
    <row r="12" spans="1:18" s="50" customFormat="1" x14ac:dyDescent="0.25">
      <c r="A12" s="142" t="s">
        <v>43</v>
      </c>
      <c r="B12" s="143"/>
      <c r="C12" s="144"/>
      <c r="D12" s="66">
        <v>1</v>
      </c>
      <c r="E12" s="56">
        <f t="shared" ref="E12:E14" si="1">+D12/M12</f>
        <v>0.1111111111111111</v>
      </c>
      <c r="F12" s="74" t="e">
        <f t="shared" ref="F12:F14" si="2">+G12/L12</f>
        <v>#DIV/0!</v>
      </c>
      <c r="G12" s="63">
        <f>ROUND(L12/M12*D12,0)</f>
        <v>0</v>
      </c>
      <c r="H12" s="30">
        <f t="shared" si="0"/>
        <v>0</v>
      </c>
      <c r="I12" s="63">
        <f t="shared" si="0"/>
        <v>0</v>
      </c>
      <c r="J12" s="29"/>
      <c r="L12" s="26">
        <v>0</v>
      </c>
      <c r="M12" s="25">
        <v>9</v>
      </c>
      <c r="O12" s="78">
        <f t="shared" ref="O12:O16" si="3">SUM(L12)</f>
        <v>0</v>
      </c>
      <c r="P12" s="79">
        <f t="shared" ref="P12:P16" si="4">L12*1.035</f>
        <v>0</v>
      </c>
      <c r="Q12" s="80">
        <f t="shared" ref="Q12:Q16" si="5">P12*1.035</f>
        <v>0</v>
      </c>
    </row>
    <row r="13" spans="1:18" s="50" customFormat="1" x14ac:dyDescent="0.25">
      <c r="A13" s="142" t="s">
        <v>43</v>
      </c>
      <c r="B13" s="143"/>
      <c r="C13" s="144"/>
      <c r="D13" s="66">
        <v>1</v>
      </c>
      <c r="E13" s="56">
        <f t="shared" si="1"/>
        <v>0.1111111111111111</v>
      </c>
      <c r="F13" s="74" t="e">
        <f t="shared" si="2"/>
        <v>#DIV/0!</v>
      </c>
      <c r="G13" s="63">
        <f t="shared" ref="G13" si="6">ROUND(L13/M13*D13,0)</f>
        <v>0</v>
      </c>
      <c r="H13" s="30">
        <f t="shared" si="0"/>
        <v>0</v>
      </c>
      <c r="I13" s="63">
        <f t="shared" si="0"/>
        <v>0</v>
      </c>
      <c r="J13" s="29"/>
      <c r="L13" s="26">
        <v>0</v>
      </c>
      <c r="M13" s="25">
        <v>9</v>
      </c>
      <c r="O13" s="78">
        <f t="shared" si="3"/>
        <v>0</v>
      </c>
      <c r="P13" s="79">
        <f t="shared" si="4"/>
        <v>0</v>
      </c>
      <c r="Q13" s="80">
        <f t="shared" si="5"/>
        <v>0</v>
      </c>
    </row>
    <row r="14" spans="1:18" x14ac:dyDescent="0.25">
      <c r="A14" s="142" t="s">
        <v>43</v>
      </c>
      <c r="B14" s="143"/>
      <c r="C14" s="144"/>
      <c r="D14" s="39">
        <v>1</v>
      </c>
      <c r="E14" s="56">
        <f t="shared" si="1"/>
        <v>0.1111111111111111</v>
      </c>
      <c r="F14" s="74" t="e">
        <f t="shared" si="2"/>
        <v>#DIV/0!</v>
      </c>
      <c r="G14" s="63">
        <f>ROUND(L14/M14*D14,0)</f>
        <v>0</v>
      </c>
      <c r="H14" s="30">
        <f t="shared" si="0"/>
        <v>0</v>
      </c>
      <c r="I14" s="63">
        <f t="shared" si="0"/>
        <v>0</v>
      </c>
      <c r="J14" s="29"/>
      <c r="L14" s="26">
        <v>0</v>
      </c>
      <c r="M14" s="25">
        <v>9</v>
      </c>
      <c r="O14" s="78">
        <f t="shared" si="3"/>
        <v>0</v>
      </c>
      <c r="P14" s="79">
        <f t="shared" si="4"/>
        <v>0</v>
      </c>
      <c r="Q14" s="80">
        <f t="shared" si="5"/>
        <v>0</v>
      </c>
      <c r="R14" s="50"/>
    </row>
    <row r="15" spans="1:18" x14ac:dyDescent="0.25">
      <c r="A15" s="132"/>
      <c r="B15" s="127"/>
      <c r="C15" s="128"/>
      <c r="D15" s="8"/>
      <c r="E15" s="70"/>
      <c r="F15" s="70"/>
      <c r="G15" s="63"/>
      <c r="H15" s="30"/>
      <c r="I15" s="63"/>
      <c r="J15" s="29"/>
      <c r="L15" s="5"/>
      <c r="M15" s="5"/>
      <c r="O15" s="78">
        <f t="shared" si="3"/>
        <v>0</v>
      </c>
      <c r="P15" s="79">
        <f t="shared" si="4"/>
        <v>0</v>
      </c>
      <c r="Q15" s="80">
        <f t="shared" si="5"/>
        <v>0</v>
      </c>
      <c r="R15" s="50"/>
    </row>
    <row r="16" spans="1:18" x14ac:dyDescent="0.25">
      <c r="A16" s="133" t="s">
        <v>36</v>
      </c>
      <c r="B16" s="134"/>
      <c r="C16" s="135"/>
      <c r="D16" s="12"/>
      <c r="E16" s="12"/>
      <c r="F16" s="12"/>
      <c r="G16" s="63">
        <f>ROUND(SUM(G11:G15),0)</f>
        <v>0</v>
      </c>
      <c r="H16" s="30">
        <f>ROUND(SUM(H11:H15),0)</f>
        <v>0</v>
      </c>
      <c r="I16" s="63">
        <f>ROUND(SUM(I11:I15),0)</f>
        <v>0</v>
      </c>
      <c r="J16" s="29">
        <f>ROUND(SUM(G16:I16),0)</f>
        <v>0</v>
      </c>
      <c r="L16" s="5"/>
      <c r="M16" s="5"/>
      <c r="O16" s="81">
        <f t="shared" si="3"/>
        <v>0</v>
      </c>
      <c r="P16" s="82">
        <f t="shared" si="4"/>
        <v>0</v>
      </c>
      <c r="Q16" s="83">
        <f t="shared" si="5"/>
        <v>0</v>
      </c>
      <c r="R16" s="50"/>
    </row>
    <row r="17" spans="1:17" ht="13" x14ac:dyDescent="0.3">
      <c r="A17" s="155" t="s">
        <v>34</v>
      </c>
      <c r="B17" s="156"/>
      <c r="C17" s="157"/>
      <c r="D17" s="3"/>
      <c r="E17" s="3"/>
      <c r="F17" s="3"/>
      <c r="G17" s="63"/>
      <c r="H17" s="30"/>
      <c r="I17" s="63"/>
      <c r="J17" s="29"/>
      <c r="L17" s="53" t="s">
        <v>53</v>
      </c>
      <c r="M17" s="53" t="s">
        <v>54</v>
      </c>
      <c r="N17" s="50"/>
      <c r="O17" s="50"/>
      <c r="P17" s="50"/>
      <c r="Q17" s="50"/>
    </row>
    <row r="18" spans="1:17" ht="13" x14ac:dyDescent="0.3">
      <c r="A18" s="181" t="s">
        <v>40</v>
      </c>
      <c r="B18" s="182"/>
      <c r="C18" s="183"/>
      <c r="D18" s="20">
        <v>0</v>
      </c>
      <c r="E18" s="20"/>
      <c r="F18" s="20"/>
      <c r="G18" s="63">
        <f>ROUND(L18*D18,0)</f>
        <v>0</v>
      </c>
      <c r="H18" s="30">
        <f>ROUND(G18*1.03,0)</f>
        <v>0</v>
      </c>
      <c r="I18" s="63">
        <f t="shared" ref="I18" si="7">ROUND(H18*1.03,0)</f>
        <v>0</v>
      </c>
      <c r="J18" s="29"/>
      <c r="L18" s="88">
        <v>50000</v>
      </c>
      <c r="M18" s="54">
        <v>0.22</v>
      </c>
      <c r="N18" s="50"/>
      <c r="O18" s="185" t="s">
        <v>62</v>
      </c>
      <c r="P18" s="186"/>
      <c r="Q18" s="187"/>
    </row>
    <row r="19" spans="1:17" s="13" customFormat="1" ht="13" x14ac:dyDescent="0.3">
      <c r="A19" s="142" t="s">
        <v>66</v>
      </c>
      <c r="B19" s="143"/>
      <c r="C19" s="144"/>
      <c r="D19" s="89">
        <v>0</v>
      </c>
      <c r="E19" s="89"/>
      <c r="F19" s="89"/>
      <c r="G19" s="63">
        <f>ROUND(L19*D19,0)</f>
        <v>0</v>
      </c>
      <c r="H19" s="30">
        <f t="shared" ref="H19:I22" si="8">ROUND(G19*1.03,0)</f>
        <v>0</v>
      </c>
      <c r="I19" s="63">
        <f t="shared" si="8"/>
        <v>0</v>
      </c>
      <c r="J19" s="30"/>
      <c r="L19" s="52">
        <v>0</v>
      </c>
      <c r="M19" s="86"/>
      <c r="O19" s="90" t="s">
        <v>3</v>
      </c>
      <c r="P19" s="91" t="s">
        <v>4</v>
      </c>
      <c r="Q19" s="92" t="s">
        <v>5</v>
      </c>
    </row>
    <row r="20" spans="1:17" s="13" customFormat="1" x14ac:dyDescent="0.25">
      <c r="A20" s="142" t="s">
        <v>67</v>
      </c>
      <c r="B20" s="143"/>
      <c r="C20" s="144"/>
      <c r="D20" s="89">
        <v>0</v>
      </c>
      <c r="E20" s="89"/>
      <c r="F20" s="89"/>
      <c r="G20" s="63">
        <f>ROUND(L20*D20,0)</f>
        <v>0</v>
      </c>
      <c r="H20" s="30">
        <f t="shared" si="8"/>
        <v>0</v>
      </c>
      <c r="I20" s="63">
        <f t="shared" si="8"/>
        <v>0</v>
      </c>
      <c r="J20" s="30"/>
      <c r="L20" s="52">
        <v>0</v>
      </c>
      <c r="M20" s="86"/>
      <c r="O20" s="93" t="e">
        <f>G11/L11</f>
        <v>#DIV/0!</v>
      </c>
      <c r="P20" s="13" t="e">
        <f t="shared" ref="P20:Q23" si="9">H11/P11</f>
        <v>#DIV/0!</v>
      </c>
      <c r="Q20" s="94" t="e">
        <f t="shared" si="9"/>
        <v>#DIV/0!</v>
      </c>
    </row>
    <row r="21" spans="1:17" s="13" customFormat="1" x14ac:dyDescent="0.25">
      <c r="A21" s="142" t="s">
        <v>65</v>
      </c>
      <c r="B21" s="143"/>
      <c r="C21" s="144"/>
      <c r="D21" s="89">
        <v>0</v>
      </c>
      <c r="E21" s="89"/>
      <c r="F21" s="89"/>
      <c r="G21" s="63">
        <f>ROUND(L21*D21,0)</f>
        <v>0</v>
      </c>
      <c r="H21" s="30">
        <f t="shared" ref="H21" si="10">ROUND(G21*1.03,0)</f>
        <v>0</v>
      </c>
      <c r="I21" s="63">
        <f t="shared" ref="I21" si="11">ROUND(H21*1.03,0)</f>
        <v>0</v>
      </c>
      <c r="J21" s="30"/>
      <c r="L21" s="52">
        <v>0</v>
      </c>
      <c r="M21" s="86"/>
      <c r="O21" s="93" t="e">
        <f>G12/L12</f>
        <v>#DIV/0!</v>
      </c>
      <c r="P21" s="13" t="e">
        <f t="shared" si="9"/>
        <v>#DIV/0!</v>
      </c>
      <c r="Q21" s="94" t="e">
        <f t="shared" si="9"/>
        <v>#DIV/0!</v>
      </c>
    </row>
    <row r="22" spans="1:17" x14ac:dyDescent="0.25">
      <c r="A22" s="126" t="s">
        <v>56</v>
      </c>
      <c r="B22" s="136"/>
      <c r="C22" s="137"/>
      <c r="D22" s="20">
        <v>0</v>
      </c>
      <c r="E22" s="20"/>
      <c r="F22" s="20"/>
      <c r="G22" s="63">
        <f>ROUND(L22*D22,0)</f>
        <v>0</v>
      </c>
      <c r="H22" s="30">
        <f t="shared" si="8"/>
        <v>0</v>
      </c>
      <c r="I22" s="63">
        <f t="shared" si="8"/>
        <v>0</v>
      </c>
      <c r="J22" s="29"/>
      <c r="L22" s="52">
        <v>0</v>
      </c>
      <c r="M22" s="51"/>
      <c r="N22" s="50"/>
      <c r="O22" s="84" t="e">
        <f>G13/L13</f>
        <v>#DIV/0!</v>
      </c>
      <c r="P22" s="50" t="e">
        <f t="shared" si="9"/>
        <v>#DIV/0!</v>
      </c>
      <c r="Q22" s="85" t="e">
        <f t="shared" si="9"/>
        <v>#DIV/0!</v>
      </c>
    </row>
    <row r="23" spans="1:17" x14ac:dyDescent="0.25">
      <c r="A23" s="132"/>
      <c r="B23" s="127"/>
      <c r="C23" s="128"/>
      <c r="D23" s="8"/>
      <c r="E23" s="70"/>
      <c r="F23" s="70"/>
      <c r="G23" s="63"/>
      <c r="H23" s="30"/>
      <c r="I23" s="63"/>
      <c r="J23" s="29"/>
      <c r="L23" s="5"/>
      <c r="M23" s="5"/>
      <c r="O23" s="96" t="e">
        <f>G14/L14</f>
        <v>#DIV/0!</v>
      </c>
      <c r="P23" s="97" t="e">
        <f t="shared" si="9"/>
        <v>#DIV/0!</v>
      </c>
      <c r="Q23" s="98" t="e">
        <f t="shared" si="9"/>
        <v>#DIV/0!</v>
      </c>
    </row>
    <row r="24" spans="1:17" s="13" customFormat="1" x14ac:dyDescent="0.25">
      <c r="A24" s="138" t="s">
        <v>68</v>
      </c>
      <c r="B24" s="139"/>
      <c r="C24" s="140"/>
      <c r="D24" s="95"/>
      <c r="E24" s="95"/>
      <c r="F24" s="95"/>
      <c r="G24" s="63">
        <f>ROUND(SUM(G18:G23),0)</f>
        <v>0</v>
      </c>
      <c r="H24" s="30">
        <f>ROUND(SUM(H18:H23),0)</f>
        <v>0</v>
      </c>
      <c r="I24" s="63">
        <f>ROUND(SUM(I18:I23),0)</f>
        <v>0</v>
      </c>
      <c r="J24" s="30">
        <f>ROUND(SUM(G24:I24),0)</f>
        <v>0</v>
      </c>
      <c r="M24" s="87"/>
      <c r="N24" s="86"/>
      <c r="O24" s="50"/>
      <c r="P24" s="50"/>
      <c r="Q24" s="50"/>
    </row>
    <row r="25" spans="1:17" ht="13" x14ac:dyDescent="0.3">
      <c r="A25" s="168" t="s">
        <v>35</v>
      </c>
      <c r="B25" s="169"/>
      <c r="C25" s="170"/>
      <c r="D25" s="18"/>
      <c r="E25" s="69"/>
      <c r="F25" s="69"/>
      <c r="G25" s="63"/>
      <c r="H25" s="30"/>
      <c r="I25" s="63"/>
      <c r="J25" s="29"/>
      <c r="L25" s="50"/>
      <c r="M25" s="67"/>
      <c r="N25" s="51"/>
      <c r="O25" s="50"/>
      <c r="P25" s="50"/>
      <c r="Q25" s="50"/>
    </row>
    <row r="26" spans="1:17" x14ac:dyDescent="0.25">
      <c r="A26" s="132" t="s">
        <v>39</v>
      </c>
      <c r="B26" s="127"/>
      <c r="C26" s="128"/>
      <c r="D26" s="56">
        <v>0.31</v>
      </c>
      <c r="E26" s="56"/>
      <c r="F26" s="56"/>
      <c r="G26" s="63">
        <f>ROUND(G16*$D$26,0)</f>
        <v>0</v>
      </c>
      <c r="H26" s="30">
        <f>ROUND(H16*$D$26,0)</f>
        <v>0</v>
      </c>
      <c r="I26" s="63">
        <f>ROUND(I16*$D$26,0)</f>
        <v>0</v>
      </c>
      <c r="J26" s="29"/>
      <c r="L26" s="50"/>
      <c r="M26" s="51"/>
      <c r="N26" s="51"/>
      <c r="O26" s="180"/>
      <c r="P26" s="180"/>
      <c r="Q26" s="55"/>
    </row>
    <row r="27" spans="1:17" x14ac:dyDescent="0.25">
      <c r="A27" s="126" t="s">
        <v>57</v>
      </c>
      <c r="B27" s="127"/>
      <c r="C27" s="128"/>
      <c r="D27" s="56">
        <v>0.23</v>
      </c>
      <c r="E27" s="56"/>
      <c r="F27" s="56"/>
      <c r="G27" s="63">
        <f>ROUND(G18*$D$27,0)</f>
        <v>0</v>
      </c>
      <c r="H27" s="30">
        <f>ROUND(H18*$D$27,0)</f>
        <v>0</v>
      </c>
      <c r="I27" s="63">
        <f>ROUND(I18*$D$27,0)</f>
        <v>0</v>
      </c>
      <c r="J27" s="29"/>
      <c r="L27" s="68"/>
      <c r="M27" s="51"/>
      <c r="N27" s="51"/>
      <c r="O27" s="50"/>
      <c r="P27" s="57"/>
      <c r="Q27" s="58"/>
    </row>
    <row r="28" spans="1:17" x14ac:dyDescent="0.25">
      <c r="A28" s="142" t="s">
        <v>58</v>
      </c>
      <c r="B28" s="143"/>
      <c r="C28" s="144"/>
      <c r="D28" s="56">
        <v>0.02</v>
      </c>
      <c r="E28" s="99"/>
      <c r="F28" s="99"/>
      <c r="G28" s="63">
        <f>ROUND((G19+G20+G21)*$D$28,0)</f>
        <v>0</v>
      </c>
      <c r="H28" s="30">
        <f t="shared" ref="H28:I28" si="12">ROUND((H19+H20+H21)*$D$28,0)</f>
        <v>0</v>
      </c>
      <c r="I28" s="63">
        <f t="shared" si="12"/>
        <v>0</v>
      </c>
      <c r="J28" s="29"/>
      <c r="L28" s="68"/>
      <c r="M28" s="51"/>
      <c r="N28" s="51"/>
    </row>
    <row r="29" spans="1:17" x14ac:dyDescent="0.25">
      <c r="A29" s="129" t="s">
        <v>56</v>
      </c>
      <c r="B29" s="130"/>
      <c r="C29" s="131"/>
      <c r="D29" s="56">
        <v>0.14000000000000001</v>
      </c>
      <c r="E29" s="56"/>
      <c r="F29" s="56"/>
      <c r="G29" s="63">
        <f>ROUND(G22*$D$29,0)</f>
        <v>0</v>
      </c>
      <c r="H29" s="30">
        <f t="shared" ref="H29:I29" si="13">ROUND(H22*$D$29,0)</f>
        <v>0</v>
      </c>
      <c r="I29" s="63">
        <f t="shared" si="13"/>
        <v>0</v>
      </c>
      <c r="J29" s="29"/>
      <c r="L29" s="51"/>
      <c r="M29" s="51"/>
      <c r="N29" s="51"/>
    </row>
    <row r="30" spans="1:17" x14ac:dyDescent="0.25">
      <c r="A30" s="132"/>
      <c r="B30" s="127"/>
      <c r="C30" s="128"/>
      <c r="D30" s="19"/>
      <c r="E30" s="19"/>
      <c r="F30" s="19"/>
      <c r="G30" s="63"/>
      <c r="H30" s="30"/>
      <c r="I30" s="63"/>
      <c r="J30" s="29"/>
      <c r="L30" s="51"/>
      <c r="M30" s="51"/>
      <c r="N30" s="50"/>
    </row>
    <row r="31" spans="1:17" x14ac:dyDescent="0.25">
      <c r="A31" s="133" t="s">
        <v>37</v>
      </c>
      <c r="B31" s="134"/>
      <c r="C31" s="135"/>
      <c r="D31" s="9"/>
      <c r="E31" s="71"/>
      <c r="F31" s="71"/>
      <c r="G31" s="63">
        <f>ROUND(SUM(G26:G29),0)</f>
        <v>0</v>
      </c>
      <c r="H31" s="30">
        <f>ROUND(SUM(H26:H29),0)</f>
        <v>0</v>
      </c>
      <c r="I31" s="63">
        <f>ROUND(SUM(I26:I29),0)</f>
        <v>0</v>
      </c>
      <c r="J31" s="29">
        <f>ROUND(SUM(G31:I31),0)</f>
        <v>0</v>
      </c>
      <c r="L31" s="51" t="s">
        <v>55</v>
      </c>
      <c r="M31" s="50"/>
      <c r="N31" s="59"/>
    </row>
    <row r="32" spans="1:17" ht="13" x14ac:dyDescent="0.3">
      <c r="A32" s="159" t="s">
        <v>8</v>
      </c>
      <c r="B32" s="160"/>
      <c r="C32" s="161"/>
      <c r="D32" s="3"/>
      <c r="E32" s="3"/>
      <c r="F32" s="3"/>
      <c r="G32" s="31">
        <f>ROUND(G31+G24+G16,0)</f>
        <v>0</v>
      </c>
      <c r="H32" s="42">
        <f>ROUND(H31+H24+H16,0)</f>
        <v>0</v>
      </c>
      <c r="I32" s="31">
        <f>ROUND(I31+I24+I16,0)</f>
        <v>0</v>
      </c>
      <c r="J32" s="32">
        <f>ROUND(SUM(G32:I32),0)</f>
        <v>0</v>
      </c>
      <c r="L32" s="7"/>
      <c r="M32" s="7"/>
    </row>
    <row r="33" spans="1:13" ht="13" x14ac:dyDescent="0.3">
      <c r="A33" s="159"/>
      <c r="B33" s="160"/>
      <c r="C33" s="161"/>
      <c r="D33" s="3"/>
      <c r="E33" s="3"/>
      <c r="F33" s="3"/>
      <c r="G33" s="31"/>
      <c r="H33" s="42"/>
      <c r="I33" s="31"/>
      <c r="J33" s="32"/>
      <c r="L33" s="7"/>
      <c r="M33" s="7"/>
    </row>
    <row r="34" spans="1:13" ht="13" x14ac:dyDescent="0.3">
      <c r="A34" s="155" t="s">
        <v>9</v>
      </c>
      <c r="B34" s="156"/>
      <c r="C34" s="157"/>
      <c r="D34" s="3"/>
      <c r="E34" s="3"/>
      <c r="F34" s="3"/>
      <c r="G34" s="63">
        <v>0</v>
      </c>
      <c r="H34" s="30">
        <v>0</v>
      </c>
      <c r="I34" s="63">
        <v>0</v>
      </c>
      <c r="J34" s="29">
        <f>ROUND(SUM(G34:I34),0)</f>
        <v>0</v>
      </c>
      <c r="L34" s="5"/>
      <c r="M34" s="7"/>
    </row>
    <row r="35" spans="1:13" ht="13" x14ac:dyDescent="0.3">
      <c r="A35" s="155"/>
      <c r="B35" s="156"/>
      <c r="C35" s="157"/>
      <c r="D35" s="3"/>
      <c r="E35" s="3"/>
      <c r="F35" s="3"/>
      <c r="G35" s="63"/>
      <c r="H35" s="30"/>
      <c r="I35" s="63"/>
      <c r="J35" s="29"/>
      <c r="L35" s="5"/>
      <c r="M35" s="7"/>
    </row>
    <row r="36" spans="1:13" ht="13" x14ac:dyDescent="0.3">
      <c r="A36" s="155" t="s">
        <v>10</v>
      </c>
      <c r="B36" s="156"/>
      <c r="C36" s="157"/>
      <c r="D36" s="3"/>
      <c r="E36" s="3"/>
      <c r="F36" s="3"/>
      <c r="G36" s="63"/>
      <c r="H36" s="30"/>
      <c r="I36" s="63"/>
      <c r="J36" s="29"/>
      <c r="L36" s="5"/>
      <c r="M36" s="5"/>
    </row>
    <row r="37" spans="1:13" x14ac:dyDescent="0.25">
      <c r="A37" s="133" t="s">
        <v>15</v>
      </c>
      <c r="B37" s="134"/>
      <c r="C37" s="135"/>
      <c r="D37" s="12"/>
      <c r="E37" s="12"/>
      <c r="F37" s="12"/>
      <c r="G37" s="63">
        <v>0</v>
      </c>
      <c r="H37" s="30">
        <v>0</v>
      </c>
      <c r="I37" s="63">
        <v>0</v>
      </c>
      <c r="J37" s="29"/>
      <c r="L37" s="5"/>
      <c r="M37" s="5"/>
    </row>
    <row r="38" spans="1:13" x14ac:dyDescent="0.25">
      <c r="A38" s="133" t="s">
        <v>16</v>
      </c>
      <c r="B38" s="134"/>
      <c r="C38" s="135"/>
      <c r="D38" s="12"/>
      <c r="E38" s="12"/>
      <c r="F38" s="12"/>
      <c r="G38" s="63">
        <v>0</v>
      </c>
      <c r="H38" s="30">
        <v>0</v>
      </c>
      <c r="I38" s="63"/>
      <c r="J38" s="29"/>
      <c r="L38" s="5"/>
      <c r="M38" s="5"/>
    </row>
    <row r="39" spans="1:13" ht="13" x14ac:dyDescent="0.3">
      <c r="A39" s="152" t="s">
        <v>30</v>
      </c>
      <c r="B39" s="153"/>
      <c r="C39" s="154"/>
      <c r="D39" s="15"/>
      <c r="E39" s="73"/>
      <c r="F39" s="73"/>
      <c r="G39" s="31">
        <f>ROUND(SUM(G37:G38),0)</f>
        <v>0</v>
      </c>
      <c r="H39" s="42">
        <f>ROUND(SUM(H37:H38),0)</f>
        <v>0</v>
      </c>
      <c r="I39" s="31">
        <f>ROUND(SUM(I37:I38),0)</f>
        <v>0</v>
      </c>
      <c r="J39" s="32">
        <f>ROUND(SUM(G39:I39),0)</f>
        <v>0</v>
      </c>
      <c r="L39" s="7"/>
      <c r="M39" s="7"/>
    </row>
    <row r="40" spans="1:13" ht="13" x14ac:dyDescent="0.3">
      <c r="A40" s="152"/>
      <c r="B40" s="153"/>
      <c r="C40" s="154"/>
      <c r="D40" s="21"/>
      <c r="E40" s="73"/>
      <c r="F40" s="73"/>
      <c r="G40" s="31"/>
      <c r="H40" s="42"/>
      <c r="I40" s="31"/>
      <c r="J40" s="32"/>
      <c r="L40" s="7"/>
      <c r="M40" s="7"/>
    </row>
    <row r="41" spans="1:13" ht="12.75" hidden="1" customHeight="1" x14ac:dyDescent="0.3">
      <c r="A41" s="155" t="s">
        <v>11</v>
      </c>
      <c r="B41" s="156"/>
      <c r="C41" s="157"/>
      <c r="D41" s="3"/>
      <c r="E41" s="3"/>
      <c r="F41" s="3"/>
      <c r="G41" s="63">
        <v>0</v>
      </c>
      <c r="H41" s="30"/>
      <c r="I41" s="63"/>
      <c r="J41" s="29"/>
      <c r="L41" s="5"/>
      <c r="M41" s="5"/>
    </row>
    <row r="42" spans="1:13" ht="12.75" hidden="1" customHeight="1" x14ac:dyDescent="0.25">
      <c r="A42" s="133" t="s">
        <v>17</v>
      </c>
      <c r="B42" s="134"/>
      <c r="C42" s="135"/>
      <c r="D42" s="12"/>
      <c r="E42" s="12"/>
      <c r="F42" s="12"/>
      <c r="G42" s="63"/>
      <c r="H42" s="30"/>
      <c r="I42" s="63"/>
      <c r="J42" s="29"/>
      <c r="L42" s="5"/>
      <c r="M42" s="5"/>
    </row>
    <row r="43" spans="1:13" ht="12.75" hidden="1" customHeight="1" x14ac:dyDescent="0.25">
      <c r="A43" s="133" t="s">
        <v>18</v>
      </c>
      <c r="B43" s="134"/>
      <c r="C43" s="135"/>
      <c r="D43" s="12"/>
      <c r="E43" s="12"/>
      <c r="F43" s="12"/>
      <c r="G43" s="63">
        <v>0</v>
      </c>
      <c r="H43" s="30">
        <v>0</v>
      </c>
      <c r="I43" s="63"/>
      <c r="J43" s="29"/>
      <c r="L43" s="5"/>
      <c r="M43" s="5"/>
    </row>
    <row r="44" spans="1:13" ht="12.75" hidden="1" customHeight="1" x14ac:dyDescent="0.25">
      <c r="A44" s="133" t="s">
        <v>19</v>
      </c>
      <c r="B44" s="134"/>
      <c r="C44" s="135"/>
      <c r="D44" s="12"/>
      <c r="E44" s="12"/>
      <c r="F44" s="12"/>
      <c r="G44" s="63"/>
      <c r="H44" s="30"/>
      <c r="I44" s="63"/>
      <c r="J44" s="29"/>
      <c r="L44" s="5"/>
      <c r="M44" s="5"/>
    </row>
    <row r="45" spans="1:13" ht="12.75" hidden="1" customHeight="1" x14ac:dyDescent="0.25">
      <c r="A45" s="133" t="s">
        <v>20</v>
      </c>
      <c r="B45" s="134"/>
      <c r="C45" s="135"/>
      <c r="D45" s="12"/>
      <c r="E45" s="12"/>
      <c r="F45" s="12"/>
      <c r="G45" s="63"/>
      <c r="H45" s="30"/>
      <c r="I45" s="63"/>
      <c r="J45" s="29"/>
      <c r="L45" s="5"/>
      <c r="M45" s="5"/>
    </row>
    <row r="46" spans="1:13" ht="12.75" hidden="1" customHeight="1" x14ac:dyDescent="0.25">
      <c r="A46" s="133" t="s">
        <v>21</v>
      </c>
      <c r="B46" s="134"/>
      <c r="C46" s="135"/>
      <c r="D46" s="12"/>
      <c r="E46" s="12"/>
      <c r="F46" s="12"/>
      <c r="G46" s="63"/>
      <c r="H46" s="30"/>
      <c r="I46" s="63"/>
      <c r="J46" s="29"/>
      <c r="L46" s="5"/>
      <c r="M46" s="5"/>
    </row>
    <row r="47" spans="1:13" ht="12.75" hidden="1" customHeight="1" x14ac:dyDescent="0.3">
      <c r="A47" s="152" t="s">
        <v>29</v>
      </c>
      <c r="B47" s="153"/>
      <c r="C47" s="154"/>
      <c r="D47" s="15"/>
      <c r="E47" s="73"/>
      <c r="F47" s="73"/>
      <c r="G47" s="31">
        <f>SUM(G42:G46)</f>
        <v>0</v>
      </c>
      <c r="H47" s="42">
        <f>SUM(H42:H46)</f>
        <v>0</v>
      </c>
      <c r="I47" s="31">
        <f>SUM(I42:I46)</f>
        <v>0</v>
      </c>
      <c r="J47" s="32">
        <f>SUM(G47:I47)</f>
        <v>0</v>
      </c>
      <c r="L47" s="7"/>
      <c r="M47" s="5"/>
    </row>
    <row r="48" spans="1:13" ht="12.75" hidden="1" customHeight="1" x14ac:dyDescent="0.3">
      <c r="A48" s="152"/>
      <c r="B48" s="153"/>
      <c r="C48" s="154"/>
      <c r="D48" s="21"/>
      <c r="E48" s="73"/>
      <c r="F48" s="73"/>
      <c r="G48" s="31"/>
      <c r="H48" s="42"/>
      <c r="I48" s="31"/>
      <c r="J48" s="32"/>
      <c r="L48" s="7"/>
      <c r="M48" s="5"/>
    </row>
    <row r="49" spans="1:17" ht="13" x14ac:dyDescent="0.3">
      <c r="A49" s="168" t="s">
        <v>12</v>
      </c>
      <c r="B49" s="169"/>
      <c r="C49" s="170"/>
      <c r="D49" s="17"/>
      <c r="E49" s="17"/>
      <c r="F49" s="17"/>
      <c r="G49" s="63"/>
      <c r="H49" s="30"/>
      <c r="I49" s="63"/>
      <c r="J49" s="29"/>
      <c r="L49" s="5"/>
      <c r="M49" s="5"/>
    </row>
    <row r="50" spans="1:17" x14ac:dyDescent="0.25">
      <c r="A50" s="149" t="s">
        <v>22</v>
      </c>
      <c r="B50" s="150"/>
      <c r="C50" s="151"/>
      <c r="D50" s="16"/>
      <c r="E50" s="16"/>
      <c r="F50" s="16"/>
      <c r="G50" s="63">
        <v>0</v>
      </c>
      <c r="H50" s="30">
        <v>0</v>
      </c>
      <c r="I50" s="63">
        <v>0</v>
      </c>
      <c r="J50" s="29"/>
      <c r="L50" s="5"/>
      <c r="M50" s="5"/>
    </row>
    <row r="51" spans="1:17" x14ac:dyDescent="0.25">
      <c r="A51" s="149" t="s">
        <v>23</v>
      </c>
      <c r="B51" s="150"/>
      <c r="C51" s="151"/>
      <c r="D51" s="16"/>
      <c r="E51" s="16"/>
      <c r="F51" s="16"/>
      <c r="G51" s="63">
        <v>0</v>
      </c>
      <c r="H51" s="30">
        <v>0</v>
      </c>
      <c r="I51" s="63">
        <v>0</v>
      </c>
      <c r="J51" s="29"/>
      <c r="L51" s="5"/>
      <c r="M51" s="5"/>
    </row>
    <row r="52" spans="1:17" x14ac:dyDescent="0.25">
      <c r="A52" s="149" t="s">
        <v>24</v>
      </c>
      <c r="B52" s="150"/>
      <c r="C52" s="151"/>
      <c r="D52" s="16"/>
      <c r="E52" s="16"/>
      <c r="F52" s="16"/>
      <c r="G52" s="63">
        <v>0</v>
      </c>
      <c r="H52" s="30">
        <v>0</v>
      </c>
      <c r="I52" s="63">
        <v>0</v>
      </c>
      <c r="J52" s="29"/>
      <c r="L52" s="5"/>
      <c r="M52" s="5"/>
    </row>
    <row r="53" spans="1:17" ht="12.75" hidden="1" customHeight="1" x14ac:dyDescent="0.25">
      <c r="A53" s="149" t="s">
        <v>25</v>
      </c>
      <c r="B53" s="150"/>
      <c r="C53" s="151"/>
      <c r="D53" s="16"/>
      <c r="E53" s="16"/>
      <c r="F53" s="16"/>
      <c r="G53" s="63">
        <v>0</v>
      </c>
      <c r="H53" s="30">
        <v>0</v>
      </c>
      <c r="I53" s="63">
        <v>0</v>
      </c>
      <c r="J53" s="29"/>
      <c r="L53" s="5"/>
      <c r="M53" s="5"/>
    </row>
    <row r="54" spans="1:17" x14ac:dyDescent="0.25">
      <c r="A54" s="149" t="s">
        <v>26</v>
      </c>
      <c r="B54" s="150"/>
      <c r="C54" s="151"/>
      <c r="D54" s="16"/>
      <c r="E54" s="16"/>
      <c r="F54" s="16"/>
      <c r="G54" s="63">
        <v>0</v>
      </c>
      <c r="H54" s="30">
        <v>0</v>
      </c>
      <c r="I54" s="63">
        <v>0</v>
      </c>
      <c r="J54" s="29"/>
      <c r="L54" s="5"/>
      <c r="M54" s="5"/>
    </row>
    <row r="55" spans="1:17" ht="12.75" hidden="1" customHeight="1" x14ac:dyDescent="0.25">
      <c r="A55" s="149" t="s">
        <v>27</v>
      </c>
      <c r="B55" s="150"/>
      <c r="C55" s="151"/>
      <c r="D55" s="16"/>
      <c r="E55" s="16"/>
      <c r="F55" s="16"/>
      <c r="G55" s="63"/>
      <c r="H55" s="30"/>
      <c r="I55" s="63"/>
      <c r="J55" s="29"/>
    </row>
    <row r="56" spans="1:17" x14ac:dyDescent="0.25">
      <c r="A56" s="133" t="s">
        <v>33</v>
      </c>
      <c r="B56" s="134"/>
      <c r="C56" s="135"/>
      <c r="D56" s="16">
        <f>D19</f>
        <v>0</v>
      </c>
      <c r="E56" s="16"/>
      <c r="F56" s="16"/>
      <c r="G56" s="63">
        <f>ROUND((L57)*M57*D56,0)</f>
        <v>0</v>
      </c>
      <c r="H56" s="30">
        <f>(G56)</f>
        <v>0</v>
      </c>
      <c r="I56" s="63">
        <f>(H56)</f>
        <v>0</v>
      </c>
      <c r="J56" s="29"/>
      <c r="L56" s="27" t="s">
        <v>46</v>
      </c>
      <c r="M56" s="27" t="s">
        <v>47</v>
      </c>
      <c r="O56" s="10"/>
      <c r="P56" s="10"/>
      <c r="Q56" s="10"/>
    </row>
    <row r="57" spans="1:17" x14ac:dyDescent="0.25">
      <c r="A57" s="133" t="s">
        <v>21</v>
      </c>
      <c r="B57" s="134"/>
      <c r="C57" s="135"/>
      <c r="D57" s="9"/>
      <c r="E57" s="71"/>
      <c r="F57" s="71"/>
      <c r="G57" s="63">
        <f>ROUND((L58*1.05)*M58*D57,0)</f>
        <v>0</v>
      </c>
      <c r="H57" s="30">
        <f>ROUND(G57*1.05,0)</f>
        <v>0</v>
      </c>
      <c r="I57" s="63">
        <f t="shared" ref="I57" si="14">ROUND(H57*1.05,0)</f>
        <v>0</v>
      </c>
      <c r="J57" s="29"/>
      <c r="L57" s="48">
        <v>369.65</v>
      </c>
      <c r="M57" s="25">
        <v>24</v>
      </c>
      <c r="N57" s="60"/>
    </row>
    <row r="58" spans="1:17" ht="13" x14ac:dyDescent="0.3">
      <c r="A58" s="152" t="s">
        <v>28</v>
      </c>
      <c r="B58" s="153"/>
      <c r="C58" s="154"/>
      <c r="D58" s="15"/>
      <c r="E58" s="73"/>
      <c r="F58" s="73"/>
      <c r="G58" s="31">
        <f>ROUND(SUM(G50:G57),0)</f>
        <v>0</v>
      </c>
      <c r="H58" s="42">
        <f>ROUND(SUM(H50:H57),0)</f>
        <v>0</v>
      </c>
      <c r="I58" s="31">
        <f>ROUND(SUM(I50:I57),0)</f>
        <v>0</v>
      </c>
      <c r="J58" s="32">
        <f>ROUND(SUM(G58:I58),0)</f>
        <v>0</v>
      </c>
      <c r="L58" s="48">
        <v>388.13</v>
      </c>
      <c r="M58" s="49"/>
      <c r="N58" s="60"/>
    </row>
    <row r="59" spans="1:17" ht="13.5" thickBot="1" x14ac:dyDescent="0.35">
      <c r="A59" s="171" t="s">
        <v>13</v>
      </c>
      <c r="B59" s="172"/>
      <c r="C59" s="173"/>
      <c r="D59" s="24"/>
      <c r="E59" s="24"/>
      <c r="F59" s="24"/>
      <c r="G59" s="33">
        <f>ROUND(G58+G47+G39+G34+G32,0)</f>
        <v>0</v>
      </c>
      <c r="H59" s="43">
        <f>ROUND(H58+H47+H39+H34+H32,0)</f>
        <v>0</v>
      </c>
      <c r="I59" s="33">
        <f>ROUND(I58+I47+I39+I34+I32,0)</f>
        <v>0</v>
      </c>
      <c r="J59" s="34">
        <f>ROUND(SUM(G59:I59),0)</f>
        <v>0</v>
      </c>
      <c r="L59" s="7"/>
      <c r="M59" s="7"/>
    </row>
    <row r="60" spans="1:17" s="10" customFormat="1" ht="13" x14ac:dyDescent="0.3">
      <c r="A60" s="177" t="s">
        <v>31</v>
      </c>
      <c r="B60" s="178"/>
      <c r="C60" s="179"/>
      <c r="D60" s="23"/>
      <c r="E60" s="23"/>
      <c r="F60" s="23"/>
      <c r="G60" s="64">
        <f>ROUND(G59-G56-G34-G54,0)</f>
        <v>0</v>
      </c>
      <c r="H60" s="35">
        <f>ROUND(H59-H56-H34-H54,0)</f>
        <v>0</v>
      </c>
      <c r="I60" s="64">
        <f>ROUND(I59-I56-I34-I54,0)</f>
        <v>0</v>
      </c>
      <c r="J60" s="35">
        <f>ROUND(SUM(G60:I60),0)</f>
        <v>0</v>
      </c>
      <c r="L60" s="11"/>
      <c r="M60" s="11"/>
      <c r="O60"/>
      <c r="P60"/>
      <c r="Q60"/>
    </row>
    <row r="61" spans="1:17" ht="13.5" thickBot="1" x14ac:dyDescent="0.35">
      <c r="A61" s="171" t="s">
        <v>48</v>
      </c>
      <c r="B61" s="172"/>
      <c r="C61" s="173"/>
      <c r="D61" s="28">
        <v>0.52</v>
      </c>
      <c r="E61" s="28"/>
      <c r="F61" s="28"/>
      <c r="G61" s="65">
        <f>ROUND(G60*$D$61,0)</f>
        <v>0</v>
      </c>
      <c r="H61" s="40">
        <f t="shared" ref="H61:I61" si="15">ROUND(H60*$D$61,0)</f>
        <v>0</v>
      </c>
      <c r="I61" s="65">
        <f t="shared" si="15"/>
        <v>0</v>
      </c>
      <c r="J61" s="36">
        <f>ROUND(SUM(G61:I61),0)</f>
        <v>0</v>
      </c>
      <c r="L61" s="7"/>
      <c r="M61" s="5"/>
    </row>
    <row r="62" spans="1:17" ht="13.5" thickBot="1" x14ac:dyDescent="0.35">
      <c r="A62" s="174" t="s">
        <v>14</v>
      </c>
      <c r="B62" s="175"/>
      <c r="C62" s="176"/>
      <c r="D62" s="22"/>
      <c r="E62" s="22"/>
      <c r="F62" s="22"/>
      <c r="G62" s="37">
        <f>ROUND(G61+G59,0)</f>
        <v>0</v>
      </c>
      <c r="H62" s="61">
        <f>ROUND(H61+H59,0)</f>
        <v>0</v>
      </c>
      <c r="I62" s="37">
        <f>ROUND(I61+I59,0)</f>
        <v>0</v>
      </c>
      <c r="J62" s="38">
        <f>ROUND(SUM(G62:I62),0)</f>
        <v>0</v>
      </c>
      <c r="L62" s="7"/>
      <c r="M62" s="7"/>
    </row>
    <row r="63" spans="1:17" x14ac:dyDescent="0.25">
      <c r="A63" s="166" t="s">
        <v>32</v>
      </c>
      <c r="B63" s="166"/>
      <c r="C63" s="166"/>
      <c r="D63" s="166"/>
      <c r="E63" s="166"/>
      <c r="F63" s="166"/>
      <c r="G63" s="166"/>
      <c r="H63" s="166"/>
      <c r="I63" s="166"/>
      <c r="J63" s="164">
        <f>ROUND(J62,0)</f>
        <v>0</v>
      </c>
    </row>
    <row r="64" spans="1:17" x14ac:dyDescent="0.25">
      <c r="A64" s="167"/>
      <c r="B64" s="167"/>
      <c r="C64" s="167"/>
      <c r="D64" s="167"/>
      <c r="E64" s="167"/>
      <c r="F64" s="167"/>
      <c r="G64" s="167"/>
      <c r="H64" s="167"/>
      <c r="I64" s="167"/>
      <c r="J64" s="165"/>
    </row>
    <row r="66" spans="1:17" ht="13" x14ac:dyDescent="0.25">
      <c r="A66" s="191" t="s">
        <v>86</v>
      </c>
      <c r="O66" s="13"/>
      <c r="P66" s="13"/>
      <c r="Q66" s="13"/>
    </row>
    <row r="67" spans="1:17" s="13" customFormat="1" ht="13" x14ac:dyDescent="0.3">
      <c r="A67" s="100" t="s">
        <v>63</v>
      </c>
      <c r="B67" s="100"/>
      <c r="C67" s="100"/>
      <c r="D67" s="101"/>
      <c r="E67" s="101"/>
      <c r="F67" s="101"/>
      <c r="G67" s="102"/>
      <c r="H67" s="102"/>
    </row>
    <row r="68" spans="1:17" s="13" customFormat="1" ht="13" x14ac:dyDescent="0.3">
      <c r="A68" s="101" t="s">
        <v>64</v>
      </c>
      <c r="B68" s="101"/>
      <c r="C68" s="101"/>
      <c r="D68" s="101"/>
      <c r="E68" s="101"/>
      <c r="F68" s="101"/>
      <c r="G68" s="102"/>
      <c r="H68" s="102"/>
      <c r="O68"/>
      <c r="P68"/>
      <c r="Q68"/>
    </row>
    <row r="69" spans="1:17" x14ac:dyDescent="0.25">
      <c r="A69" s="162"/>
      <c r="B69" s="162"/>
      <c r="C69" s="162"/>
      <c r="D69" s="14"/>
      <c r="E69" s="72"/>
      <c r="F69" s="72"/>
    </row>
    <row r="70" spans="1:17" x14ac:dyDescent="0.25">
      <c r="A70" s="13"/>
      <c r="B70" s="13"/>
      <c r="C70" s="13"/>
      <c r="D70" s="13"/>
      <c r="E70" s="13"/>
      <c r="F70" s="13"/>
    </row>
  </sheetData>
  <sheetProtection selectLockedCells="1" selectUnlockedCells="1"/>
  <mergeCells count="72">
    <mergeCell ref="O9:Q9"/>
    <mergeCell ref="O18:Q18"/>
    <mergeCell ref="D7:D9"/>
    <mergeCell ref="G7:J7"/>
    <mergeCell ref="A11:C11"/>
    <mergeCell ref="A7:C9"/>
    <mergeCell ref="A15:C15"/>
    <mergeCell ref="A14:C14"/>
    <mergeCell ref="A10:C10"/>
    <mergeCell ref="A12:C12"/>
    <mergeCell ref="O26:P26"/>
    <mergeCell ref="A25:C25"/>
    <mergeCell ref="A26:C26"/>
    <mergeCell ref="A16:C16"/>
    <mergeCell ref="A17:C17"/>
    <mergeCell ref="A18:C18"/>
    <mergeCell ref="A21:C21"/>
    <mergeCell ref="A19:C19"/>
    <mergeCell ref="A20:C20"/>
    <mergeCell ref="A57:C57"/>
    <mergeCell ref="A58:C58"/>
    <mergeCell ref="A32:C32"/>
    <mergeCell ref="A59:C59"/>
    <mergeCell ref="A60:C60"/>
    <mergeCell ref="A35:C35"/>
    <mergeCell ref="A36:C36"/>
    <mergeCell ref="A39:C39"/>
    <mergeCell ref="A44:C44"/>
    <mergeCell ref="A69:C69"/>
    <mergeCell ref="L9:M9"/>
    <mergeCell ref="J63:J64"/>
    <mergeCell ref="A63:I64"/>
    <mergeCell ref="A38:C38"/>
    <mergeCell ref="A37:C37"/>
    <mergeCell ref="A28:C28"/>
    <mergeCell ref="A46:C46"/>
    <mergeCell ref="A43:C43"/>
    <mergeCell ref="A42:C42"/>
    <mergeCell ref="A49:C49"/>
    <mergeCell ref="A55:C55"/>
    <mergeCell ref="A53:C53"/>
    <mergeCell ref="A52:C52"/>
    <mergeCell ref="A61:C61"/>
    <mergeCell ref="A62:C62"/>
    <mergeCell ref="A1:J1"/>
    <mergeCell ref="A3:J3"/>
    <mergeCell ref="A50:C50"/>
    <mergeCell ref="A51:C51"/>
    <mergeCell ref="A56:C56"/>
    <mergeCell ref="A40:C40"/>
    <mergeCell ref="A41:C41"/>
    <mergeCell ref="A45:C45"/>
    <mergeCell ref="A47:C47"/>
    <mergeCell ref="A48:C48"/>
    <mergeCell ref="J8:J9"/>
    <mergeCell ref="A54:C54"/>
    <mergeCell ref="A33:C33"/>
    <mergeCell ref="A34:C34"/>
    <mergeCell ref="A4:J4"/>
    <mergeCell ref="A2:G2"/>
    <mergeCell ref="H2:J2"/>
    <mergeCell ref="A27:C27"/>
    <mergeCell ref="A29:C29"/>
    <mergeCell ref="A30:C30"/>
    <mergeCell ref="A31:C31"/>
    <mergeCell ref="A22:C22"/>
    <mergeCell ref="A23:C23"/>
    <mergeCell ref="A24:C24"/>
    <mergeCell ref="A6:J6"/>
    <mergeCell ref="A13:C13"/>
    <mergeCell ref="E7:E9"/>
    <mergeCell ref="F7:F9"/>
  </mergeCells>
  <phoneticPr fontId="3" type="noConversion"/>
  <pageMargins left="0.75" right="0.75" top="1" bottom="1" header="0.5" footer="0.5"/>
  <pageSetup scale="85" orientation="portrait" r:id="rId1"/>
  <headerFooter alignWithMargins="0">
    <oddHeader>&amp;C&amp;A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2560-1455-4603-B09A-6877FAFC1507}">
  <dimension ref="A1:I22"/>
  <sheetViews>
    <sheetView workbookViewId="0">
      <selection activeCell="I4" sqref="I4"/>
    </sheetView>
  </sheetViews>
  <sheetFormatPr defaultRowHeight="12.5" x14ac:dyDescent="0.25"/>
  <cols>
    <col min="1" max="16384" width="8.7265625" style="104"/>
  </cols>
  <sheetData>
    <row r="1" spans="1:9" ht="13" x14ac:dyDescent="0.3">
      <c r="A1" s="103" t="s">
        <v>15</v>
      </c>
    </row>
    <row r="3" spans="1:9" ht="13" thickBot="1" x14ac:dyDescent="0.3">
      <c r="A3" s="104" t="s">
        <v>69</v>
      </c>
      <c r="B3" s="104" t="s">
        <v>70</v>
      </c>
    </row>
    <row r="4" spans="1:9" ht="14.5" x14ac:dyDescent="0.35">
      <c r="A4" s="105" t="s">
        <v>71</v>
      </c>
      <c r="B4" s="106">
        <v>0</v>
      </c>
      <c r="C4" s="107"/>
      <c r="D4" s="108" t="s">
        <v>72</v>
      </c>
      <c r="E4" s="109">
        <v>0</v>
      </c>
      <c r="F4" s="110" t="s">
        <v>73</v>
      </c>
      <c r="G4" s="107"/>
      <c r="H4" s="107"/>
      <c r="I4" s="111">
        <f>ROUND(E4*B4*B7,0)</f>
        <v>0</v>
      </c>
    </row>
    <row r="5" spans="1:9" ht="14.5" x14ac:dyDescent="0.35">
      <c r="A5" s="112" t="s">
        <v>74</v>
      </c>
      <c r="B5" s="113">
        <v>0</v>
      </c>
      <c r="D5" s="114" t="s">
        <v>75</v>
      </c>
      <c r="E5" s="115">
        <v>0</v>
      </c>
      <c r="F5" s="116" t="s">
        <v>76</v>
      </c>
      <c r="I5" s="117">
        <f>ROUND(E5*B5*B4*B7,0)</f>
        <v>0</v>
      </c>
    </row>
    <row r="6" spans="1:9" ht="14.5" x14ac:dyDescent="0.35">
      <c r="A6" s="112" t="s">
        <v>77</v>
      </c>
      <c r="B6" s="113">
        <v>0</v>
      </c>
      <c r="D6" s="114" t="s">
        <v>78</v>
      </c>
      <c r="E6" s="115">
        <v>0</v>
      </c>
      <c r="F6" s="116" t="s">
        <v>79</v>
      </c>
      <c r="I6" s="117">
        <f>ROUND(E6*B6*B4*B7,0)</f>
        <v>0</v>
      </c>
    </row>
    <row r="7" spans="1:9" ht="14.5" x14ac:dyDescent="0.35">
      <c r="A7" s="112" t="s">
        <v>80</v>
      </c>
      <c r="B7" s="113">
        <v>0</v>
      </c>
      <c r="D7" s="114" t="s">
        <v>81</v>
      </c>
      <c r="E7" s="115">
        <v>0</v>
      </c>
      <c r="F7" s="118"/>
      <c r="I7" s="117">
        <f>E7*B4*B7</f>
        <v>0</v>
      </c>
    </row>
    <row r="8" spans="1:9" ht="14.5" x14ac:dyDescent="0.35">
      <c r="A8" s="119"/>
      <c r="B8" s="116"/>
      <c r="D8" s="114" t="s">
        <v>82</v>
      </c>
      <c r="E8" s="115">
        <v>0</v>
      </c>
      <c r="F8" s="116"/>
      <c r="I8" s="117">
        <f>E8*B7</f>
        <v>0</v>
      </c>
    </row>
    <row r="9" spans="1:9" ht="14.5" x14ac:dyDescent="0.35">
      <c r="A9" s="119"/>
      <c r="B9" s="116"/>
      <c r="D9" s="114" t="s">
        <v>83</v>
      </c>
      <c r="E9" s="116"/>
      <c r="F9" s="116"/>
      <c r="I9" s="117">
        <v>0</v>
      </c>
    </row>
    <row r="10" spans="1:9" ht="15" thickBot="1" x14ac:dyDescent="0.4">
      <c r="A10" s="120"/>
      <c r="B10" s="120"/>
      <c r="C10" s="121"/>
      <c r="D10" s="122"/>
      <c r="E10" s="120"/>
      <c r="F10" s="120"/>
      <c r="G10" s="121"/>
      <c r="H10" s="121"/>
      <c r="I10" s="123">
        <f>SUM(I4:I9)</f>
        <v>0</v>
      </c>
    </row>
    <row r="13" spans="1:9" ht="13" x14ac:dyDescent="0.3">
      <c r="A13" s="124" t="s">
        <v>84</v>
      </c>
      <c r="B13" s="124"/>
    </row>
    <row r="15" spans="1:9" ht="13" thickBot="1" x14ac:dyDescent="0.3">
      <c r="A15" s="104" t="s">
        <v>69</v>
      </c>
      <c r="B15" s="104" t="s">
        <v>85</v>
      </c>
    </row>
    <row r="16" spans="1:9" ht="14.5" x14ac:dyDescent="0.35">
      <c r="A16" s="105" t="s">
        <v>71</v>
      </c>
      <c r="B16" s="106">
        <v>0</v>
      </c>
      <c r="C16" s="107"/>
      <c r="D16" s="108" t="s">
        <v>72</v>
      </c>
      <c r="E16" s="109">
        <v>0</v>
      </c>
      <c r="F16" s="110" t="s">
        <v>73</v>
      </c>
      <c r="G16" s="107"/>
      <c r="H16" s="107"/>
      <c r="I16" s="111">
        <f>ROUND(E16*B16*B19,0)</f>
        <v>0</v>
      </c>
    </row>
    <row r="17" spans="1:9" ht="14.5" x14ac:dyDescent="0.35">
      <c r="A17" s="112" t="s">
        <v>74</v>
      </c>
      <c r="B17" s="113">
        <v>0</v>
      </c>
      <c r="D17" s="114" t="s">
        <v>75</v>
      </c>
      <c r="E17" s="115">
        <v>36</v>
      </c>
      <c r="F17" s="116" t="s">
        <v>76</v>
      </c>
      <c r="I17" s="117">
        <f>ROUND(E17*B17*B16*B19,0)</f>
        <v>0</v>
      </c>
    </row>
    <row r="18" spans="1:9" ht="14.5" x14ac:dyDescent="0.35">
      <c r="A18" s="112" t="s">
        <v>77</v>
      </c>
      <c r="B18" s="113">
        <v>0</v>
      </c>
      <c r="D18" s="114" t="s">
        <v>78</v>
      </c>
      <c r="E18" s="115">
        <v>0</v>
      </c>
      <c r="F18" s="116" t="s">
        <v>79</v>
      </c>
      <c r="I18" s="117">
        <f>ROUND(E18*B18*B16*B19,0)</f>
        <v>0</v>
      </c>
    </row>
    <row r="19" spans="1:9" ht="14.5" x14ac:dyDescent="0.35">
      <c r="A19" s="112" t="s">
        <v>80</v>
      </c>
      <c r="B19" s="113">
        <v>2</v>
      </c>
      <c r="D19" s="114" t="s">
        <v>81</v>
      </c>
      <c r="E19" s="115">
        <v>0</v>
      </c>
      <c r="F19" s="118"/>
      <c r="I19" s="117">
        <f>E19*B16*B19</f>
        <v>0</v>
      </c>
    </row>
    <row r="20" spans="1:9" ht="14.5" x14ac:dyDescent="0.35">
      <c r="A20" s="119"/>
      <c r="B20" s="116"/>
      <c r="D20" s="114" t="s">
        <v>82</v>
      </c>
      <c r="E20" s="115">
        <v>0</v>
      </c>
      <c r="F20" s="116"/>
      <c r="I20" s="117">
        <f>E20*B16*B19</f>
        <v>0</v>
      </c>
    </row>
    <row r="21" spans="1:9" ht="14.5" x14ac:dyDescent="0.35">
      <c r="A21" s="119"/>
      <c r="B21" s="116"/>
      <c r="D21" s="114" t="s">
        <v>83</v>
      </c>
      <c r="E21" s="116"/>
      <c r="F21" s="116"/>
      <c r="I21" s="117">
        <f>100*B16*B19</f>
        <v>0</v>
      </c>
    </row>
    <row r="22" spans="1:9" ht="15" thickBot="1" x14ac:dyDescent="0.4">
      <c r="A22" s="120"/>
      <c r="B22" s="120"/>
      <c r="C22" s="121"/>
      <c r="D22" s="122"/>
      <c r="E22" s="120"/>
      <c r="F22" s="120"/>
      <c r="G22" s="121"/>
      <c r="H22" s="121"/>
      <c r="I22" s="123">
        <f>SUM(I16:I21)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Cumulative Budget</vt:lpstr>
      <vt:lpstr>Travel Budget</vt:lpstr>
      <vt:lpstr>'Cumulative Budget'!Print_Area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Research</dc:creator>
  <cp:lastModifiedBy>Monique Gregory</cp:lastModifiedBy>
  <cp:lastPrinted>2010-11-24T14:41:51Z</cp:lastPrinted>
  <dcterms:created xsi:type="dcterms:W3CDTF">2009-01-21T15:59:47Z</dcterms:created>
  <dcterms:modified xsi:type="dcterms:W3CDTF">2021-02-19T18:47:45Z</dcterms:modified>
</cp:coreProperties>
</file>