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ocx" ContentType="application/vnd.openxmlformats-officedocument.wordprocessingml.document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1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S Proposals\Admin\Budget\Budget Templates (FY 2024-2025)\"/>
    </mc:Choice>
  </mc:AlternateContent>
  <xr:revisionPtr revIDLastSave="0" documentId="13_ncr:1_{DD52A48A-757C-4580-9405-6F80CA042E30}" xr6:coauthVersionLast="47" xr6:coauthVersionMax="47" xr10:uidLastSave="{00000000-0000-0000-0000-000000000000}"/>
  <bookViews>
    <workbookView xWindow="28680" yWindow="-120" windowWidth="29040" windowHeight="15840" activeTab="3" xr2:uid="{00000000-000D-0000-FFFF-FFFF00000000}"/>
  </bookViews>
  <sheets>
    <sheet name="Cumulative Budget" sheetId="3" r:id="rId1"/>
    <sheet name="PI Budget - 4Yr" sheetId="1" r:id="rId2"/>
    <sheet name="Co-PI1 Budget - 4Yr" sheetId="6" r:id="rId3"/>
    <sheet name="Co-PI2 Budget - 4Yr" sheetId="7" r:id="rId4"/>
    <sheet name="Co-PI3 Budget - 4Yr" sheetId="8" r:id="rId5"/>
    <sheet name="Co-PI4 Budget - 4Yr" sheetId="9" r:id="rId6"/>
    <sheet name="Co-PI5 Budget - 4Yr" sheetId="10" r:id="rId7"/>
    <sheet name="GRA Stipend Rates" sheetId="11" r:id="rId8"/>
    <sheet name="Travel Budget Example" sheetId="4" r:id="rId9"/>
    <sheet name="Travel Reference Guide" sheetId="5" r:id="rId10"/>
  </sheets>
  <definedNames>
    <definedName name="_xlnm.Print_Area" localSheetId="2">'Co-PI1 Budget - 4Yr'!$A$2:$I$73</definedName>
    <definedName name="_xlnm.Print_Area" localSheetId="3">'Co-PI2 Budget - 4Yr'!$A$2:$I$73</definedName>
    <definedName name="_xlnm.Print_Area" localSheetId="4">'Co-PI3 Budget - 4Yr'!$A$2:$I$73</definedName>
    <definedName name="_xlnm.Print_Area" localSheetId="5">'Co-PI4 Budget - 4Yr'!$A$2:$I$73</definedName>
    <definedName name="_xlnm.Print_Area" localSheetId="6">'Co-PI5 Budget - 4Yr'!$A$2:$I$73</definedName>
    <definedName name="_xlnm.Print_Area" localSheetId="0">'Cumulative Budget'!$A$2:$I$69</definedName>
    <definedName name="_xlnm.Print_Area" localSheetId="1">'PI Budget - 4Yr'!$A$2:$I$73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39" i="3" l="1"/>
  <c r="G39" i="3"/>
  <c r="H39" i="3"/>
  <c r="E39" i="3"/>
  <c r="F38" i="3"/>
  <c r="G38" i="3"/>
  <c r="H38" i="3"/>
  <c r="E38" i="3"/>
  <c r="F40" i="10"/>
  <c r="G40" i="10"/>
  <c r="H40" i="10"/>
  <c r="E40" i="10"/>
  <c r="F40" i="9"/>
  <c r="G40" i="9"/>
  <c r="H40" i="9"/>
  <c r="E40" i="9"/>
  <c r="F40" i="8"/>
  <c r="G40" i="8"/>
  <c r="H40" i="8"/>
  <c r="E40" i="8"/>
  <c r="F40" i="7"/>
  <c r="G40" i="7"/>
  <c r="H40" i="7"/>
  <c r="E40" i="7"/>
  <c r="F40" i="6"/>
  <c r="G40" i="6"/>
  <c r="H40" i="6"/>
  <c r="F40" i="1"/>
  <c r="G40" i="1"/>
  <c r="H40" i="1"/>
  <c r="E40" i="1"/>
  <c r="E13" i="10"/>
  <c r="E14" i="10"/>
  <c r="E15" i="10"/>
  <c r="E16" i="10"/>
  <c r="E12" i="10"/>
  <c r="D13" i="10"/>
  <c r="D14" i="10"/>
  <c r="D15" i="10"/>
  <c r="D16" i="10"/>
  <c r="D17" i="10"/>
  <c r="D12" i="10"/>
  <c r="O13" i="10"/>
  <c r="O14" i="10"/>
  <c r="O15" i="10"/>
  <c r="O16" i="10"/>
  <c r="O12" i="10"/>
  <c r="M17" i="10"/>
  <c r="E17" i="10" s="1"/>
  <c r="M16" i="10"/>
  <c r="M15" i="10"/>
  <c r="M14" i="10"/>
  <c r="M13" i="10"/>
  <c r="M12" i="10"/>
  <c r="E13" i="9"/>
  <c r="E14" i="9"/>
  <c r="E15" i="9"/>
  <c r="E17" i="9"/>
  <c r="E12" i="9"/>
  <c r="D13" i="9"/>
  <c r="D14" i="9"/>
  <c r="D15" i="9"/>
  <c r="D16" i="9"/>
  <c r="D17" i="9"/>
  <c r="D12" i="9"/>
  <c r="O13" i="9"/>
  <c r="O14" i="9"/>
  <c r="O15" i="9"/>
  <c r="O17" i="9"/>
  <c r="O12" i="9"/>
  <c r="M17" i="9"/>
  <c r="M16" i="9"/>
  <c r="E16" i="9" s="1"/>
  <c r="M15" i="9"/>
  <c r="M14" i="9"/>
  <c r="M13" i="9"/>
  <c r="M12" i="9"/>
  <c r="O13" i="8"/>
  <c r="O14" i="8"/>
  <c r="O16" i="8"/>
  <c r="O17" i="8"/>
  <c r="O12" i="8"/>
  <c r="E13" i="8"/>
  <c r="E14" i="8"/>
  <c r="E16" i="8"/>
  <c r="E17" i="8"/>
  <c r="E12" i="8"/>
  <c r="D13" i="8"/>
  <c r="D14" i="8"/>
  <c r="D15" i="8"/>
  <c r="D16" i="8"/>
  <c r="D17" i="8"/>
  <c r="D12" i="8"/>
  <c r="M17" i="8"/>
  <c r="M16" i="8"/>
  <c r="M15" i="8"/>
  <c r="E15" i="8" s="1"/>
  <c r="M14" i="8"/>
  <c r="M13" i="8"/>
  <c r="M12" i="8"/>
  <c r="O13" i="7"/>
  <c r="O14" i="7"/>
  <c r="O15" i="7"/>
  <c r="O16" i="7"/>
  <c r="O17" i="7"/>
  <c r="O12" i="7"/>
  <c r="E13" i="7"/>
  <c r="E14" i="7"/>
  <c r="E15" i="7"/>
  <c r="E16" i="7"/>
  <c r="E17" i="7"/>
  <c r="E12" i="7"/>
  <c r="D13" i="7"/>
  <c r="D14" i="7"/>
  <c r="D15" i="7"/>
  <c r="D16" i="7"/>
  <c r="D17" i="7"/>
  <c r="D12" i="7"/>
  <c r="M16" i="7"/>
  <c r="M17" i="7"/>
  <c r="M15" i="7"/>
  <c r="M14" i="7"/>
  <c r="M13" i="7"/>
  <c r="M12" i="7"/>
  <c r="O14" i="6"/>
  <c r="O15" i="6"/>
  <c r="O16" i="6"/>
  <c r="O17" i="6"/>
  <c r="O12" i="6"/>
  <c r="E14" i="6"/>
  <c r="E15" i="6"/>
  <c r="E16" i="6"/>
  <c r="E17" i="6"/>
  <c r="E12" i="6"/>
  <c r="D13" i="6"/>
  <c r="D14" i="6"/>
  <c r="D15" i="6"/>
  <c r="D16" i="6"/>
  <c r="D17" i="6"/>
  <c r="D12" i="6"/>
  <c r="M16" i="6"/>
  <c r="M17" i="6"/>
  <c r="M15" i="6"/>
  <c r="M14" i="6"/>
  <c r="M13" i="6"/>
  <c r="E13" i="6" s="1"/>
  <c r="M12" i="6"/>
  <c r="O13" i="1"/>
  <c r="O14" i="1"/>
  <c r="O15" i="1"/>
  <c r="O16" i="1"/>
  <c r="O17" i="1"/>
  <c r="E13" i="1"/>
  <c r="E14" i="1"/>
  <c r="E15" i="1"/>
  <c r="E16" i="1"/>
  <c r="E17" i="1"/>
  <c r="D13" i="1"/>
  <c r="D14" i="1"/>
  <c r="D15" i="1"/>
  <c r="D16" i="1"/>
  <c r="D17" i="1"/>
  <c r="D12" i="1"/>
  <c r="M16" i="1"/>
  <c r="M17" i="1"/>
  <c r="M15" i="1"/>
  <c r="M14" i="1"/>
  <c r="M13" i="1"/>
  <c r="M12" i="1"/>
  <c r="E12" i="1" s="1"/>
  <c r="K60" i="10"/>
  <c r="K60" i="9"/>
  <c r="K60" i="8"/>
  <c r="K60" i="7"/>
  <c r="K60" i="6"/>
  <c r="K60" i="1"/>
  <c r="E32" i="10"/>
  <c r="F25" i="10"/>
  <c r="F24" i="10"/>
  <c r="G24" i="10" s="1"/>
  <c r="F23" i="10"/>
  <c r="E22" i="10"/>
  <c r="E21" i="10"/>
  <c r="E30" i="10" s="1"/>
  <c r="E32" i="9"/>
  <c r="F25" i="9"/>
  <c r="F32" i="9" s="1"/>
  <c r="G24" i="9"/>
  <c r="H24" i="9" s="1"/>
  <c r="F24" i="9"/>
  <c r="F23" i="9"/>
  <c r="G23" i="9" s="1"/>
  <c r="E22" i="9"/>
  <c r="F22" i="9" s="1"/>
  <c r="E21" i="9"/>
  <c r="E27" i="9" s="1"/>
  <c r="E32" i="8"/>
  <c r="F25" i="8"/>
  <c r="F24" i="8"/>
  <c r="G24" i="8" s="1"/>
  <c r="F23" i="8"/>
  <c r="E22" i="8"/>
  <c r="E21" i="8"/>
  <c r="E30" i="8" s="1"/>
  <c r="F32" i="7"/>
  <c r="E32" i="7"/>
  <c r="G25" i="7"/>
  <c r="G32" i="7" s="1"/>
  <c r="F25" i="7"/>
  <c r="F24" i="7"/>
  <c r="G23" i="7"/>
  <c r="H23" i="7" s="1"/>
  <c r="F23" i="7"/>
  <c r="E22" i="7"/>
  <c r="E21" i="7"/>
  <c r="E30" i="7" s="1"/>
  <c r="E32" i="6"/>
  <c r="F25" i="6"/>
  <c r="F24" i="6"/>
  <c r="G24" i="6" s="1"/>
  <c r="F23" i="6"/>
  <c r="E22" i="6"/>
  <c r="E21" i="6"/>
  <c r="E30" i="6" s="1"/>
  <c r="I40" i="10"/>
  <c r="I39" i="10"/>
  <c r="I38" i="10"/>
  <c r="I39" i="9"/>
  <c r="I38" i="9"/>
  <c r="I39" i="8"/>
  <c r="I38" i="8"/>
  <c r="I39" i="7"/>
  <c r="I38" i="7"/>
  <c r="E40" i="6"/>
  <c r="I40" i="6" s="1"/>
  <c r="I39" i="6"/>
  <c r="I38" i="6"/>
  <c r="I39" i="1"/>
  <c r="I38" i="1"/>
  <c r="F40" i="3"/>
  <c r="H40" i="3" s="1"/>
  <c r="G61" i="3"/>
  <c r="G59" i="3"/>
  <c r="G58" i="3"/>
  <c r="G57" i="3"/>
  <c r="G56" i="3"/>
  <c r="G52" i="3"/>
  <c r="G51" i="3"/>
  <c r="G50" i="3"/>
  <c r="G49" i="3"/>
  <c r="G48" i="3"/>
  <c r="G26" i="3"/>
  <c r="G53" i="10"/>
  <c r="G53" i="9"/>
  <c r="G53" i="8"/>
  <c r="G53" i="7"/>
  <c r="G53" i="6"/>
  <c r="G53" i="1"/>
  <c r="I40" i="7" l="1"/>
  <c r="I38" i="3"/>
  <c r="E40" i="3"/>
  <c r="G40" i="3" s="1"/>
  <c r="I39" i="3"/>
  <c r="I40" i="9"/>
  <c r="O17" i="10"/>
  <c r="O16" i="9"/>
  <c r="O15" i="8"/>
  <c r="I40" i="8"/>
  <c r="O13" i="6"/>
  <c r="O12" i="1"/>
  <c r="E27" i="10"/>
  <c r="F21" i="10"/>
  <c r="G21" i="10" s="1"/>
  <c r="F21" i="8"/>
  <c r="G21" i="8" s="1"/>
  <c r="E27" i="8"/>
  <c r="F21" i="7"/>
  <c r="G21" i="7" s="1"/>
  <c r="G30" i="7" s="1"/>
  <c r="E27" i="6"/>
  <c r="F21" i="6"/>
  <c r="G21" i="6" s="1"/>
  <c r="H24" i="10"/>
  <c r="I24" i="10" s="1"/>
  <c r="G23" i="10"/>
  <c r="H23" i="10" s="1"/>
  <c r="G25" i="10"/>
  <c r="F32" i="10"/>
  <c r="E31" i="10"/>
  <c r="F22" i="10"/>
  <c r="F31" i="9"/>
  <c r="G22" i="9"/>
  <c r="H23" i="9"/>
  <c r="I23" i="9" s="1"/>
  <c r="I24" i="9"/>
  <c r="F21" i="9"/>
  <c r="E30" i="9"/>
  <c r="G25" i="9"/>
  <c r="E31" i="9"/>
  <c r="I23" i="8"/>
  <c r="H24" i="8"/>
  <c r="I24" i="8" s="1"/>
  <c r="G23" i="8"/>
  <c r="H23" i="8" s="1"/>
  <c r="G25" i="8"/>
  <c r="F32" i="8"/>
  <c r="E31" i="8"/>
  <c r="F22" i="8"/>
  <c r="I23" i="7"/>
  <c r="E31" i="7"/>
  <c r="F22" i="7"/>
  <c r="F27" i="7" s="1"/>
  <c r="G24" i="7"/>
  <c r="H24" i="7" s="1"/>
  <c r="H25" i="7"/>
  <c r="H32" i="7" s="1"/>
  <c r="I32" i="7" s="1"/>
  <c r="E27" i="7"/>
  <c r="F30" i="7"/>
  <c r="H24" i="6"/>
  <c r="I24" i="6" s="1"/>
  <c r="G23" i="6"/>
  <c r="H23" i="6" s="1"/>
  <c r="G25" i="6"/>
  <c r="F32" i="6"/>
  <c r="E31" i="6"/>
  <c r="F22" i="6"/>
  <c r="G53" i="3"/>
  <c r="I40" i="1"/>
  <c r="I26" i="3"/>
  <c r="H48" i="3"/>
  <c r="H49" i="3"/>
  <c r="H50" i="3"/>
  <c r="H51" i="3"/>
  <c r="H52" i="3"/>
  <c r="H56" i="3"/>
  <c r="H57" i="3"/>
  <c r="H58" i="3"/>
  <c r="H59" i="3"/>
  <c r="H61" i="3"/>
  <c r="H26" i="3"/>
  <c r="F48" i="3"/>
  <c r="F49" i="3"/>
  <c r="F50" i="3"/>
  <c r="F51" i="3"/>
  <c r="F52" i="3"/>
  <c r="F56" i="3"/>
  <c r="F57" i="3"/>
  <c r="F58" i="3"/>
  <c r="F59" i="3"/>
  <c r="F61" i="3"/>
  <c r="F26" i="3"/>
  <c r="E48" i="3"/>
  <c r="E49" i="3"/>
  <c r="E50" i="3"/>
  <c r="E51" i="3"/>
  <c r="E52" i="3"/>
  <c r="E56" i="3"/>
  <c r="E57" i="3"/>
  <c r="E58" i="3"/>
  <c r="E59" i="3"/>
  <c r="E61" i="3"/>
  <c r="E26" i="3"/>
  <c r="E23" i="3"/>
  <c r="E24" i="3"/>
  <c r="E25" i="3"/>
  <c r="I40" i="3" l="1"/>
  <c r="F30" i="10"/>
  <c r="I24" i="7"/>
  <c r="H21" i="7"/>
  <c r="I21" i="7" s="1"/>
  <c r="F30" i="8"/>
  <c r="F30" i="6"/>
  <c r="F31" i="10"/>
  <c r="G22" i="10"/>
  <c r="G32" i="10"/>
  <c r="H25" i="10"/>
  <c r="I23" i="10"/>
  <c r="H21" i="10"/>
  <c r="G30" i="10"/>
  <c r="F27" i="10"/>
  <c r="F27" i="9"/>
  <c r="G21" i="9"/>
  <c r="F30" i="9"/>
  <c r="H22" i="9"/>
  <c r="G31" i="9"/>
  <c r="G32" i="9"/>
  <c r="H25" i="9"/>
  <c r="H32" i="9" s="1"/>
  <c r="H21" i="8"/>
  <c r="I21" i="8" s="1"/>
  <c r="G30" i="8"/>
  <c r="F31" i="8"/>
  <c r="G22" i="8"/>
  <c r="G27" i="8" s="1"/>
  <c r="F27" i="8"/>
  <c r="G32" i="8"/>
  <c r="H25" i="8"/>
  <c r="G22" i="7"/>
  <c r="F31" i="7"/>
  <c r="H30" i="7"/>
  <c r="I30" i="7" s="1"/>
  <c r="I25" i="7"/>
  <c r="G32" i="6"/>
  <c r="H25" i="6"/>
  <c r="H32" i="6" s="1"/>
  <c r="I23" i="6"/>
  <c r="F31" i="6"/>
  <c r="G22" i="6"/>
  <c r="G27" i="6" s="1"/>
  <c r="F27" i="6"/>
  <c r="H21" i="6"/>
  <c r="G30" i="6"/>
  <c r="I61" i="10"/>
  <c r="I59" i="10"/>
  <c r="I58" i="10"/>
  <c r="I57" i="10"/>
  <c r="I56" i="10"/>
  <c r="I52" i="10"/>
  <c r="I51" i="10"/>
  <c r="I50" i="10"/>
  <c r="I49" i="10"/>
  <c r="I48" i="10"/>
  <c r="I61" i="9"/>
  <c r="I59" i="9"/>
  <c r="I58" i="9"/>
  <c r="I57" i="9"/>
  <c r="I56" i="9"/>
  <c r="I52" i="9"/>
  <c r="I51" i="9"/>
  <c r="I50" i="9"/>
  <c r="I49" i="9"/>
  <c r="I48" i="9"/>
  <c r="I61" i="8"/>
  <c r="I59" i="8"/>
  <c r="I58" i="8"/>
  <c r="I57" i="8"/>
  <c r="I56" i="8"/>
  <c r="I52" i="8"/>
  <c r="I51" i="8"/>
  <c r="I50" i="8"/>
  <c r="I49" i="8"/>
  <c r="I48" i="8"/>
  <c r="I61" i="7"/>
  <c r="I59" i="7"/>
  <c r="I58" i="7"/>
  <c r="I57" i="7"/>
  <c r="I56" i="7"/>
  <c r="I52" i="7"/>
  <c r="I51" i="7"/>
  <c r="I50" i="7"/>
  <c r="I49" i="7"/>
  <c r="I48" i="7"/>
  <c r="I61" i="6"/>
  <c r="I59" i="6"/>
  <c r="I58" i="6"/>
  <c r="I57" i="6"/>
  <c r="I56" i="6"/>
  <c r="I52" i="6"/>
  <c r="I51" i="6"/>
  <c r="I50" i="6"/>
  <c r="I49" i="6"/>
  <c r="I48" i="6"/>
  <c r="I49" i="1"/>
  <c r="I50" i="1"/>
  <c r="I51" i="1"/>
  <c r="I52" i="1"/>
  <c r="I56" i="1"/>
  <c r="I57" i="1"/>
  <c r="I58" i="1"/>
  <c r="I59" i="1"/>
  <c r="I61" i="1"/>
  <c r="I48" i="1"/>
  <c r="I32" i="6" l="1"/>
  <c r="I25" i="6"/>
  <c r="H32" i="10"/>
  <c r="I32" i="10" s="1"/>
  <c r="I25" i="10"/>
  <c r="H22" i="10"/>
  <c r="H31" i="10" s="1"/>
  <c r="G31" i="10"/>
  <c r="I31" i="10" s="1"/>
  <c r="G27" i="10"/>
  <c r="H27" i="10"/>
  <c r="H30" i="10"/>
  <c r="I30" i="10" s="1"/>
  <c r="I21" i="10"/>
  <c r="I32" i="9"/>
  <c r="I25" i="9"/>
  <c r="H31" i="9"/>
  <c r="I31" i="9" s="1"/>
  <c r="I22" i="9"/>
  <c r="H21" i="9"/>
  <c r="I21" i="9" s="1"/>
  <c r="G30" i="9"/>
  <c r="G27" i="9"/>
  <c r="G31" i="8"/>
  <c r="H22" i="8"/>
  <c r="H31" i="8" s="1"/>
  <c r="I22" i="8"/>
  <c r="H32" i="8"/>
  <c r="I32" i="8" s="1"/>
  <c r="I25" i="8"/>
  <c r="H27" i="8"/>
  <c r="I27" i="8" s="1"/>
  <c r="H30" i="8"/>
  <c r="I30" i="8" s="1"/>
  <c r="H22" i="7"/>
  <c r="G31" i="7"/>
  <c r="G27" i="7"/>
  <c r="I22" i="7"/>
  <c r="H22" i="6"/>
  <c r="H31" i="6" s="1"/>
  <c r="G31" i="6"/>
  <c r="H27" i="6"/>
  <c r="I27" i="6" s="1"/>
  <c r="H30" i="6"/>
  <c r="I30" i="6" s="1"/>
  <c r="I21" i="6"/>
  <c r="H53" i="10"/>
  <c r="H53" i="9"/>
  <c r="H53" i="8"/>
  <c r="H53" i="7"/>
  <c r="H53" i="6"/>
  <c r="H53" i="1"/>
  <c r="F25" i="1"/>
  <c r="G25" i="1" s="1"/>
  <c r="F24" i="1"/>
  <c r="G24" i="1" s="1"/>
  <c r="F23" i="1"/>
  <c r="G23" i="1" s="1"/>
  <c r="F53" i="10"/>
  <c r="E53" i="10"/>
  <c r="F53" i="9"/>
  <c r="E53" i="9"/>
  <c r="F53" i="8"/>
  <c r="E53" i="8"/>
  <c r="I53" i="8" s="1"/>
  <c r="F53" i="7"/>
  <c r="E53" i="7"/>
  <c r="F53" i="6"/>
  <c r="E53" i="6"/>
  <c r="F53" i="1"/>
  <c r="E53" i="1"/>
  <c r="I27" i="10" l="1"/>
  <c r="I53" i="7"/>
  <c r="I31" i="6"/>
  <c r="I22" i="6"/>
  <c r="I22" i="10"/>
  <c r="H30" i="9"/>
  <c r="I30" i="9" s="1"/>
  <c r="H27" i="9"/>
  <c r="I27" i="9" s="1"/>
  <c r="I31" i="8"/>
  <c r="H31" i="7"/>
  <c r="I31" i="7" s="1"/>
  <c r="H27" i="7"/>
  <c r="I27" i="7" s="1"/>
  <c r="G25" i="3"/>
  <c r="G32" i="1"/>
  <c r="H25" i="1"/>
  <c r="H24" i="1"/>
  <c r="G24" i="3"/>
  <c r="H23" i="1"/>
  <c r="G23" i="3"/>
  <c r="I53" i="10"/>
  <c r="I53" i="9"/>
  <c r="F53" i="3"/>
  <c r="I53" i="6"/>
  <c r="H53" i="3"/>
  <c r="E53" i="3"/>
  <c r="I53" i="1"/>
  <c r="I25" i="1"/>
  <c r="F23" i="3"/>
  <c r="F24" i="3"/>
  <c r="F25" i="3"/>
  <c r="I53" i="3" l="1"/>
  <c r="G32" i="3"/>
  <c r="I24" i="1"/>
  <c r="H24" i="3"/>
  <c r="I23" i="1"/>
  <c r="H32" i="1"/>
  <c r="H23" i="3"/>
  <c r="H25" i="3"/>
  <c r="H32" i="3" l="1"/>
  <c r="F32" i="1"/>
  <c r="F32" i="3" l="1"/>
  <c r="C43" i="1" l="1"/>
  <c r="C22" i="3"/>
  <c r="D22" i="3"/>
  <c r="C23" i="3"/>
  <c r="D23" i="3"/>
  <c r="C24" i="3"/>
  <c r="D24" i="3"/>
  <c r="C25" i="3"/>
  <c r="D25" i="3"/>
  <c r="D21" i="3"/>
  <c r="C21" i="3"/>
  <c r="D17" i="3"/>
  <c r="D16" i="3"/>
  <c r="D15" i="3"/>
  <c r="D14" i="3"/>
  <c r="D13" i="3"/>
  <c r="D12" i="3"/>
  <c r="B17" i="3"/>
  <c r="K17" i="3" s="1"/>
  <c r="B16" i="3"/>
  <c r="K16" i="3" s="1"/>
  <c r="B15" i="3"/>
  <c r="K15" i="3" s="1"/>
  <c r="B14" i="3"/>
  <c r="K14" i="3" s="1"/>
  <c r="B13" i="3"/>
  <c r="K13" i="3" s="1"/>
  <c r="P17" i="10"/>
  <c r="F17" i="10"/>
  <c r="G17" i="10" s="1"/>
  <c r="H17" i="10" s="1"/>
  <c r="P16" i="10"/>
  <c r="Q16" i="10" s="1"/>
  <c r="R16" i="10" s="1"/>
  <c r="P17" i="9"/>
  <c r="Q17" i="9" s="1"/>
  <c r="R17" i="9" s="1"/>
  <c r="F17" i="9"/>
  <c r="G17" i="9" s="1"/>
  <c r="H17" i="9" s="1"/>
  <c r="P16" i="9"/>
  <c r="Q16" i="9" s="1"/>
  <c r="R16" i="9" s="1"/>
  <c r="F16" i="9"/>
  <c r="G16" i="9" s="1"/>
  <c r="H16" i="9" s="1"/>
  <c r="P17" i="8"/>
  <c r="Q17" i="8" s="1"/>
  <c r="R17" i="8" s="1"/>
  <c r="F17" i="8"/>
  <c r="G17" i="8" s="1"/>
  <c r="H17" i="8" s="1"/>
  <c r="P16" i="8"/>
  <c r="Q16" i="8" s="1"/>
  <c r="R16" i="8" s="1"/>
  <c r="F16" i="8"/>
  <c r="G16" i="8" s="1"/>
  <c r="H16" i="8" s="1"/>
  <c r="P17" i="7"/>
  <c r="Q17" i="7" s="1"/>
  <c r="R17" i="7" s="1"/>
  <c r="F17" i="7"/>
  <c r="G17" i="7" s="1"/>
  <c r="H17" i="7" s="1"/>
  <c r="P16" i="7"/>
  <c r="Q16" i="7" s="1"/>
  <c r="R16" i="7" s="1"/>
  <c r="F16" i="7"/>
  <c r="G16" i="7" s="1"/>
  <c r="H16" i="7" s="1"/>
  <c r="P17" i="6"/>
  <c r="Q17" i="6" s="1"/>
  <c r="R17" i="6" s="1"/>
  <c r="F17" i="6"/>
  <c r="G17" i="6" s="1"/>
  <c r="H17" i="6" s="1"/>
  <c r="P16" i="6"/>
  <c r="Q16" i="6" s="1"/>
  <c r="R16" i="6" s="1"/>
  <c r="F16" i="6"/>
  <c r="G16" i="6" s="1"/>
  <c r="H16" i="6" s="1"/>
  <c r="P17" i="1"/>
  <c r="Q17" i="1" s="1"/>
  <c r="R17" i="1" s="1"/>
  <c r="F17" i="1"/>
  <c r="G17" i="1" s="1"/>
  <c r="H17" i="1" s="1"/>
  <c r="P16" i="1"/>
  <c r="Q16" i="1" s="1"/>
  <c r="R16" i="1" s="1"/>
  <c r="F16" i="1"/>
  <c r="G16" i="1" s="1"/>
  <c r="H16" i="1" s="1"/>
  <c r="T16" i="10" l="1"/>
  <c r="F16" i="10"/>
  <c r="G16" i="10" s="1"/>
  <c r="H16" i="10" s="1"/>
  <c r="O17" i="3"/>
  <c r="Q17" i="10"/>
  <c r="R17" i="10" s="1"/>
  <c r="V16" i="8"/>
  <c r="E17" i="3"/>
  <c r="T17" i="10"/>
  <c r="N17" i="3"/>
  <c r="T16" i="9"/>
  <c r="N16" i="3"/>
  <c r="T17" i="9"/>
  <c r="T16" i="8"/>
  <c r="T17" i="8"/>
  <c r="T16" i="7"/>
  <c r="T17" i="7"/>
  <c r="T16" i="1"/>
  <c r="T17" i="1"/>
  <c r="C17" i="3"/>
  <c r="C16" i="3"/>
  <c r="E16" i="3"/>
  <c r="T16" i="6"/>
  <c r="T17" i="6"/>
  <c r="V16" i="6" l="1"/>
  <c r="P17" i="3"/>
  <c r="Q17" i="3"/>
  <c r="U16" i="10"/>
  <c r="O16" i="3"/>
  <c r="V17" i="9"/>
  <c r="V17" i="8"/>
  <c r="U16" i="7"/>
  <c r="V17" i="7"/>
  <c r="V17" i="6"/>
  <c r="V17" i="1"/>
  <c r="U17" i="10"/>
  <c r="G16" i="3"/>
  <c r="V16" i="9"/>
  <c r="V16" i="1"/>
  <c r="U17" i="9"/>
  <c r="S16" i="3"/>
  <c r="F17" i="3"/>
  <c r="T17" i="3" s="1"/>
  <c r="S17" i="3"/>
  <c r="F16" i="3"/>
  <c r="U16" i="9"/>
  <c r="U16" i="8"/>
  <c r="U17" i="8"/>
  <c r="U17" i="7"/>
  <c r="U16" i="6"/>
  <c r="U17" i="6"/>
  <c r="W17" i="1"/>
  <c r="U17" i="1"/>
  <c r="W16" i="1"/>
  <c r="U16" i="1"/>
  <c r="V16" i="10" l="1"/>
  <c r="Q16" i="3"/>
  <c r="P16" i="3"/>
  <c r="U16" i="3" s="1"/>
  <c r="W16" i="7"/>
  <c r="V16" i="7"/>
  <c r="G17" i="3"/>
  <c r="U17" i="3" s="1"/>
  <c r="V17" i="10"/>
  <c r="W17" i="10"/>
  <c r="T16" i="3"/>
  <c r="H17" i="3"/>
  <c r="V17" i="3" s="1"/>
  <c r="I17" i="9"/>
  <c r="W17" i="9"/>
  <c r="H16" i="3"/>
  <c r="W16" i="9"/>
  <c r="I17" i="1"/>
  <c r="I16" i="1"/>
  <c r="I16" i="9"/>
  <c r="I16" i="3" s="1"/>
  <c r="I16" i="8"/>
  <c r="W16" i="8"/>
  <c r="I17" i="8"/>
  <c r="W17" i="8"/>
  <c r="I17" i="7"/>
  <c r="W17" i="7"/>
  <c r="I16" i="7"/>
  <c r="I17" i="6"/>
  <c r="W17" i="6"/>
  <c r="I16" i="6"/>
  <c r="W16" i="6"/>
  <c r="C60" i="10"/>
  <c r="C44" i="10"/>
  <c r="C43" i="10"/>
  <c r="P15" i="10"/>
  <c r="Q15" i="10" s="1"/>
  <c r="R15" i="10" s="1"/>
  <c r="P14" i="10"/>
  <c r="Q14" i="10" s="1"/>
  <c r="R14" i="10" s="1"/>
  <c r="F13" i="10"/>
  <c r="G13" i="10" s="1"/>
  <c r="H13" i="10" s="1"/>
  <c r="P12" i="10"/>
  <c r="Q12" i="10" s="1"/>
  <c r="R12" i="10" s="1"/>
  <c r="C60" i="9"/>
  <c r="C44" i="9"/>
  <c r="C43" i="9"/>
  <c r="P15" i="9"/>
  <c r="Q15" i="9" s="1"/>
  <c r="R15" i="9" s="1"/>
  <c r="F15" i="9"/>
  <c r="G15" i="9" s="1"/>
  <c r="H15" i="9" s="1"/>
  <c r="P14" i="9"/>
  <c r="Q14" i="9" s="1"/>
  <c r="R14" i="9" s="1"/>
  <c r="F14" i="9"/>
  <c r="G14" i="9" s="1"/>
  <c r="H14" i="9" s="1"/>
  <c r="P13" i="9"/>
  <c r="Q13" i="9" s="1"/>
  <c r="R13" i="9" s="1"/>
  <c r="P12" i="9"/>
  <c r="Q12" i="9" s="1"/>
  <c r="R12" i="9" s="1"/>
  <c r="F12" i="9"/>
  <c r="G12" i="9" s="1"/>
  <c r="H12" i="9" s="1"/>
  <c r="C60" i="8"/>
  <c r="C44" i="8"/>
  <c r="C43" i="8"/>
  <c r="P15" i="8"/>
  <c r="Q15" i="8" s="1"/>
  <c r="R15" i="8" s="1"/>
  <c r="C15" i="3"/>
  <c r="P14" i="8"/>
  <c r="Q14" i="8" s="1"/>
  <c r="R14" i="8" s="1"/>
  <c r="F14" i="8"/>
  <c r="G14" i="8" s="1"/>
  <c r="H14" i="8" s="1"/>
  <c r="P13" i="8"/>
  <c r="Q13" i="8" s="1"/>
  <c r="R13" i="8" s="1"/>
  <c r="P12" i="8"/>
  <c r="Q12" i="8" s="1"/>
  <c r="R12" i="8" s="1"/>
  <c r="F12" i="8"/>
  <c r="G12" i="8" s="1"/>
  <c r="H12" i="8" s="1"/>
  <c r="C60" i="7"/>
  <c r="C44" i="7"/>
  <c r="C43" i="7"/>
  <c r="P15" i="7"/>
  <c r="Q15" i="7" s="1"/>
  <c r="R15" i="7" s="1"/>
  <c r="F15" i="7"/>
  <c r="G15" i="7" s="1"/>
  <c r="H15" i="7" s="1"/>
  <c r="P14" i="7"/>
  <c r="Q14" i="7" s="1"/>
  <c r="R14" i="7" s="1"/>
  <c r="P13" i="7"/>
  <c r="Q13" i="7" s="1"/>
  <c r="R13" i="7" s="1"/>
  <c r="P12" i="7"/>
  <c r="Q12" i="7" s="1"/>
  <c r="R12" i="7" s="1"/>
  <c r="F12" i="7"/>
  <c r="G12" i="7" s="1"/>
  <c r="H12" i="7" s="1"/>
  <c r="C60" i="6"/>
  <c r="C44" i="6"/>
  <c r="C43" i="6"/>
  <c r="P15" i="6"/>
  <c r="Q15" i="6" s="1"/>
  <c r="R15" i="6" s="1"/>
  <c r="F15" i="6"/>
  <c r="G15" i="6" s="1"/>
  <c r="H15" i="6" s="1"/>
  <c r="P14" i="6"/>
  <c r="Q14" i="6" s="1"/>
  <c r="R14" i="6" s="1"/>
  <c r="F14" i="6"/>
  <c r="G14" i="6" s="1"/>
  <c r="H14" i="6" s="1"/>
  <c r="P13" i="6"/>
  <c r="Q13" i="6" s="1"/>
  <c r="R13" i="6" s="1"/>
  <c r="C13" i="3"/>
  <c r="P12" i="6"/>
  <c r="Q12" i="6" s="1"/>
  <c r="R12" i="6" s="1"/>
  <c r="F12" i="6"/>
  <c r="G12" i="6" s="1"/>
  <c r="H12" i="6" s="1"/>
  <c r="P14" i="1"/>
  <c r="Q14" i="1" s="1"/>
  <c r="R14" i="1" s="1"/>
  <c r="P15" i="1"/>
  <c r="Q15" i="1" s="1"/>
  <c r="R15" i="1" s="1"/>
  <c r="P12" i="1"/>
  <c r="Q12" i="1" s="1"/>
  <c r="R12" i="1" s="1"/>
  <c r="D24" i="4"/>
  <c r="D10" i="4"/>
  <c r="T14" i="10" l="1"/>
  <c r="F14" i="10"/>
  <c r="G14" i="10" s="1"/>
  <c r="H14" i="10" s="1"/>
  <c r="T12" i="10"/>
  <c r="F12" i="10"/>
  <c r="G12" i="10" s="1"/>
  <c r="H12" i="10" s="1"/>
  <c r="T15" i="10"/>
  <c r="F15" i="10"/>
  <c r="G15" i="10" s="1"/>
  <c r="H15" i="10" s="1"/>
  <c r="V16" i="3"/>
  <c r="I17" i="10"/>
  <c r="I17" i="3" s="1"/>
  <c r="W16" i="10"/>
  <c r="I16" i="10"/>
  <c r="E60" i="10"/>
  <c r="E62" i="10" s="1"/>
  <c r="V14" i="9"/>
  <c r="C43" i="3"/>
  <c r="T15" i="9"/>
  <c r="T12" i="9"/>
  <c r="T14" i="9"/>
  <c r="T14" i="8"/>
  <c r="N15" i="3"/>
  <c r="T12" i="8"/>
  <c r="N14" i="3"/>
  <c r="T15" i="7"/>
  <c r="T12" i="7"/>
  <c r="N13" i="3"/>
  <c r="N12" i="3"/>
  <c r="E60" i="7"/>
  <c r="E60" i="6"/>
  <c r="G60" i="6" s="1"/>
  <c r="G62" i="6" s="1"/>
  <c r="F15" i="8"/>
  <c r="G15" i="8" s="1"/>
  <c r="H15" i="8" s="1"/>
  <c r="F14" i="7"/>
  <c r="G14" i="7" s="1"/>
  <c r="H14" i="7" s="1"/>
  <c r="C14" i="3"/>
  <c r="P13" i="10"/>
  <c r="Q13" i="10" s="1"/>
  <c r="R13" i="10" s="1"/>
  <c r="F13" i="9"/>
  <c r="G13" i="9" s="1"/>
  <c r="H13" i="9" s="1"/>
  <c r="E60" i="9"/>
  <c r="E60" i="8"/>
  <c r="F13" i="8"/>
  <c r="G13" i="8" s="1"/>
  <c r="H13" i="8" s="1"/>
  <c r="F13" i="7"/>
  <c r="G13" i="7" s="1"/>
  <c r="H13" i="7" s="1"/>
  <c r="E19" i="10"/>
  <c r="E29" i="10" s="1"/>
  <c r="T12" i="6"/>
  <c r="T14" i="6"/>
  <c r="T15" i="6"/>
  <c r="E22" i="1"/>
  <c r="E21" i="1"/>
  <c r="C44" i="1"/>
  <c r="C44" i="3" s="1"/>
  <c r="C60" i="1"/>
  <c r="C60" i="3" s="1"/>
  <c r="E3" i="3"/>
  <c r="B3" i="3"/>
  <c r="B4" i="3"/>
  <c r="B5" i="3"/>
  <c r="B2" i="3"/>
  <c r="C66" i="3"/>
  <c r="F13" i="6" l="1"/>
  <c r="G13" i="6" s="1"/>
  <c r="H13" i="6" s="1"/>
  <c r="V12" i="7"/>
  <c r="V12" i="6"/>
  <c r="U14" i="10"/>
  <c r="U12" i="10"/>
  <c r="U13" i="10"/>
  <c r="U15" i="10"/>
  <c r="T13" i="10"/>
  <c r="V12" i="9"/>
  <c r="V15" i="9"/>
  <c r="O15" i="3"/>
  <c r="V12" i="8"/>
  <c r="O14" i="3"/>
  <c r="V15" i="7"/>
  <c r="V14" i="6"/>
  <c r="O13" i="3"/>
  <c r="V15" i="6"/>
  <c r="O12" i="3"/>
  <c r="G60" i="10"/>
  <c r="G62" i="10" s="1"/>
  <c r="F60" i="10"/>
  <c r="F60" i="9"/>
  <c r="H60" i="9" s="1"/>
  <c r="H62" i="9" s="1"/>
  <c r="G60" i="9"/>
  <c r="G62" i="9" s="1"/>
  <c r="F60" i="8"/>
  <c r="F62" i="8" s="1"/>
  <c r="G60" i="8"/>
  <c r="G62" i="8" s="1"/>
  <c r="U15" i="7"/>
  <c r="F60" i="7"/>
  <c r="H60" i="7" s="1"/>
  <c r="G60" i="7"/>
  <c r="G62" i="7" s="1"/>
  <c r="E22" i="3"/>
  <c r="E21" i="3"/>
  <c r="U14" i="8"/>
  <c r="F60" i="6"/>
  <c r="F19" i="10"/>
  <c r="F29" i="10" s="1"/>
  <c r="U12" i="9"/>
  <c r="U14" i="9"/>
  <c r="E62" i="9"/>
  <c r="T13" i="9"/>
  <c r="U15" i="9"/>
  <c r="U12" i="8"/>
  <c r="T13" i="8"/>
  <c r="E62" i="8"/>
  <c r="T15" i="8"/>
  <c r="E62" i="7"/>
  <c r="U12" i="7"/>
  <c r="T13" i="7"/>
  <c r="E14" i="3"/>
  <c r="T14" i="7"/>
  <c r="U15" i="6"/>
  <c r="U12" i="6"/>
  <c r="U14" i="6"/>
  <c r="F22" i="1"/>
  <c r="G22" i="1" s="1"/>
  <c r="I58" i="3"/>
  <c r="I48" i="3"/>
  <c r="I59" i="3"/>
  <c r="I49" i="3"/>
  <c r="I61" i="3"/>
  <c r="I56" i="3"/>
  <c r="I50" i="3"/>
  <c r="F21" i="1"/>
  <c r="G21" i="1" s="1"/>
  <c r="H21" i="1" s="1"/>
  <c r="I51" i="3"/>
  <c r="I57" i="3"/>
  <c r="I52" i="3"/>
  <c r="E62" i="6"/>
  <c r="E19" i="9"/>
  <c r="E29" i="9" s="1"/>
  <c r="E19" i="8"/>
  <c r="E29" i="8" s="1"/>
  <c r="E15" i="3"/>
  <c r="E19" i="7"/>
  <c r="E29" i="7" s="1"/>
  <c r="E19" i="6"/>
  <c r="E29" i="6" s="1"/>
  <c r="E13" i="3"/>
  <c r="T13" i="6"/>
  <c r="E27" i="1"/>
  <c r="E60" i="1"/>
  <c r="P13" i="1"/>
  <c r="Q13" i="1" s="1"/>
  <c r="R13" i="1" s="1"/>
  <c r="B12" i="3"/>
  <c r="K12" i="3" s="1"/>
  <c r="D26" i="4"/>
  <c r="D25" i="4"/>
  <c r="D23" i="4"/>
  <c r="D22" i="4"/>
  <c r="D21" i="4"/>
  <c r="D20" i="4"/>
  <c r="D19" i="4"/>
  <c r="D12" i="4"/>
  <c r="D11" i="4"/>
  <c r="D9" i="4"/>
  <c r="D8" i="4"/>
  <c r="D7" i="4"/>
  <c r="D6" i="4"/>
  <c r="D5" i="4"/>
  <c r="V13" i="9" l="1"/>
  <c r="G19" i="9"/>
  <c r="G29" i="9" s="1"/>
  <c r="G34" i="9" s="1"/>
  <c r="G35" i="9" s="1"/>
  <c r="G19" i="8"/>
  <c r="G29" i="8" s="1"/>
  <c r="W15" i="10"/>
  <c r="V15" i="10"/>
  <c r="H19" i="10"/>
  <c r="H29" i="10" s="1"/>
  <c r="V13" i="10"/>
  <c r="V12" i="10"/>
  <c r="V14" i="10"/>
  <c r="G19" i="10"/>
  <c r="G29" i="10" s="1"/>
  <c r="V13" i="8"/>
  <c r="P15" i="3"/>
  <c r="Q15" i="3"/>
  <c r="V14" i="8"/>
  <c r="I60" i="7"/>
  <c r="V13" i="7"/>
  <c r="P14" i="3"/>
  <c r="Q14" i="3"/>
  <c r="P13" i="3"/>
  <c r="Q13" i="3"/>
  <c r="P12" i="3"/>
  <c r="Q12" i="3"/>
  <c r="F62" i="9"/>
  <c r="I62" i="9" s="1"/>
  <c r="G15" i="3"/>
  <c r="V15" i="8"/>
  <c r="G14" i="3"/>
  <c r="G19" i="7"/>
  <c r="V14" i="7"/>
  <c r="U13" i="6"/>
  <c r="H22" i="1"/>
  <c r="G22" i="3"/>
  <c r="G31" i="1"/>
  <c r="G31" i="3" s="1"/>
  <c r="S14" i="3"/>
  <c r="S13" i="3"/>
  <c r="S15" i="3"/>
  <c r="F34" i="10"/>
  <c r="F35" i="10" s="1"/>
  <c r="H60" i="10"/>
  <c r="F62" i="10"/>
  <c r="I60" i="9"/>
  <c r="I14" i="9"/>
  <c r="W14" i="9"/>
  <c r="I12" i="9"/>
  <c r="W12" i="9"/>
  <c r="I15" i="9"/>
  <c r="W15" i="9"/>
  <c r="H60" i="8"/>
  <c r="I60" i="8" s="1"/>
  <c r="F62" i="7"/>
  <c r="H62" i="7"/>
  <c r="E27" i="3"/>
  <c r="G27" i="1"/>
  <c r="G30" i="1"/>
  <c r="G60" i="1"/>
  <c r="E60" i="3"/>
  <c r="F60" i="1"/>
  <c r="I12" i="8"/>
  <c r="W12" i="8"/>
  <c r="I12" i="7"/>
  <c r="W12" i="7"/>
  <c r="I15" i="7"/>
  <c r="W15" i="7"/>
  <c r="I14" i="6"/>
  <c r="W14" i="6"/>
  <c r="I12" i="6"/>
  <c r="W12" i="6"/>
  <c r="I15" i="6"/>
  <c r="W15" i="6"/>
  <c r="H60" i="6"/>
  <c r="F62" i="6"/>
  <c r="U13" i="9"/>
  <c r="F19" i="9"/>
  <c r="E34" i="8"/>
  <c r="F15" i="3"/>
  <c r="U15" i="8"/>
  <c r="W13" i="8"/>
  <c r="U13" i="8"/>
  <c r="F19" i="8"/>
  <c r="U13" i="7"/>
  <c r="F19" i="7"/>
  <c r="F14" i="3"/>
  <c r="U14" i="7"/>
  <c r="F19" i="6"/>
  <c r="F13" i="3"/>
  <c r="F31" i="1"/>
  <c r="F31" i="3" s="1"/>
  <c r="F27" i="1"/>
  <c r="F27" i="3" s="1"/>
  <c r="F21" i="3"/>
  <c r="F22" i="3"/>
  <c r="F30" i="1"/>
  <c r="E34" i="10"/>
  <c r="D27" i="4"/>
  <c r="D28" i="4" s="1"/>
  <c r="D13" i="4"/>
  <c r="D14" i="4" s="1"/>
  <c r="U14" i="3" l="1"/>
  <c r="W15" i="8"/>
  <c r="I29" i="10"/>
  <c r="I15" i="10"/>
  <c r="G34" i="10"/>
  <c r="G35" i="10" s="1"/>
  <c r="F29" i="9"/>
  <c r="F29" i="8"/>
  <c r="F34" i="8" s="1"/>
  <c r="F35" i="8" s="1"/>
  <c r="F29" i="7"/>
  <c r="G29" i="7"/>
  <c r="G34" i="7" s="1"/>
  <c r="G35" i="7" s="1"/>
  <c r="F29" i="6"/>
  <c r="W12" i="10"/>
  <c r="I12" i="10"/>
  <c r="W13" i="10"/>
  <c r="I13" i="10"/>
  <c r="W14" i="10"/>
  <c r="I14" i="10"/>
  <c r="U15" i="3"/>
  <c r="W14" i="8"/>
  <c r="I14" i="8"/>
  <c r="G13" i="3"/>
  <c r="U13" i="3" s="1"/>
  <c r="H19" i="6"/>
  <c r="H29" i="6" s="1"/>
  <c r="V13" i="6"/>
  <c r="G19" i="6"/>
  <c r="G62" i="1"/>
  <c r="G62" i="3" s="1"/>
  <c r="G60" i="3"/>
  <c r="T14" i="3"/>
  <c r="T13" i="3"/>
  <c r="T15" i="3"/>
  <c r="I60" i="10"/>
  <c r="H62" i="10"/>
  <c r="I62" i="10" s="1"/>
  <c r="I19" i="10"/>
  <c r="H34" i="10"/>
  <c r="H35" i="10" s="1"/>
  <c r="H19" i="9"/>
  <c r="H29" i="9" s="1"/>
  <c r="W13" i="9"/>
  <c r="H62" i="8"/>
  <c r="I62" i="8" s="1"/>
  <c r="I62" i="7"/>
  <c r="H21" i="3"/>
  <c r="H31" i="1"/>
  <c r="I21" i="1"/>
  <c r="H22" i="3"/>
  <c r="F60" i="3"/>
  <c r="H60" i="1"/>
  <c r="F62" i="1"/>
  <c r="F62" i="3" s="1"/>
  <c r="I22" i="1"/>
  <c r="I13" i="9"/>
  <c r="H19" i="8"/>
  <c r="H15" i="3"/>
  <c r="V15" i="3" s="1"/>
  <c r="I15" i="8"/>
  <c r="I15" i="3" s="1"/>
  <c r="I13" i="8"/>
  <c r="H14" i="3"/>
  <c r="V14" i="3" s="1"/>
  <c r="W14" i="7"/>
  <c r="H19" i="7"/>
  <c r="W13" i="7"/>
  <c r="I13" i="7"/>
  <c r="I14" i="7"/>
  <c r="I14" i="3" s="1"/>
  <c r="H13" i="3"/>
  <c r="V13" i="3" s="1"/>
  <c r="W13" i="6"/>
  <c r="H62" i="6"/>
  <c r="I62" i="6" s="1"/>
  <c r="E34" i="6"/>
  <c r="E35" i="6" s="1"/>
  <c r="I60" i="6"/>
  <c r="E34" i="9"/>
  <c r="E34" i="7"/>
  <c r="H27" i="1"/>
  <c r="H30" i="1"/>
  <c r="F30" i="3"/>
  <c r="E44" i="1"/>
  <c r="E44" i="10"/>
  <c r="E44" i="6"/>
  <c r="G44" i="6" s="1"/>
  <c r="E44" i="7"/>
  <c r="G44" i="7" s="1"/>
  <c r="E44" i="9"/>
  <c r="G44" i="9" s="1"/>
  <c r="E44" i="8"/>
  <c r="G44" i="8" s="1"/>
  <c r="E43" i="1"/>
  <c r="E43" i="8"/>
  <c r="G43" i="8" s="1"/>
  <c r="E43" i="7"/>
  <c r="G43" i="7" s="1"/>
  <c r="E43" i="10"/>
  <c r="E43" i="9"/>
  <c r="G43" i="9" s="1"/>
  <c r="E43" i="6"/>
  <c r="G43" i="6" s="1"/>
  <c r="G45" i="6" s="1"/>
  <c r="E35" i="10"/>
  <c r="E35" i="8"/>
  <c r="I29" i="9" l="1"/>
  <c r="F34" i="9"/>
  <c r="F35" i="9" s="1"/>
  <c r="H29" i="8"/>
  <c r="I29" i="8" s="1"/>
  <c r="H29" i="7"/>
  <c r="H34" i="7" s="1"/>
  <c r="H35" i="7" s="1"/>
  <c r="F34" i="7"/>
  <c r="F35" i="7" s="1"/>
  <c r="I13" i="6"/>
  <c r="I13" i="3" s="1"/>
  <c r="G29" i="6"/>
  <c r="G34" i="6" s="1"/>
  <c r="G35" i="6" s="1"/>
  <c r="G64" i="6" s="1"/>
  <c r="F34" i="6"/>
  <c r="F35" i="6" s="1"/>
  <c r="H30" i="3"/>
  <c r="I35" i="10"/>
  <c r="I34" i="10"/>
  <c r="G43" i="10"/>
  <c r="F44" i="10"/>
  <c r="H44" i="10" s="1"/>
  <c r="G44" i="10"/>
  <c r="I19" i="9"/>
  <c r="H34" i="9"/>
  <c r="H35" i="9" s="1"/>
  <c r="G45" i="9"/>
  <c r="G45" i="8"/>
  <c r="G45" i="7"/>
  <c r="I19" i="6"/>
  <c r="G44" i="1"/>
  <c r="G44" i="3" s="1"/>
  <c r="E44" i="3"/>
  <c r="F43" i="1"/>
  <c r="H43" i="1" s="1"/>
  <c r="G43" i="1"/>
  <c r="E43" i="3"/>
  <c r="H31" i="3"/>
  <c r="H60" i="3"/>
  <c r="H62" i="1"/>
  <c r="H27" i="3"/>
  <c r="I27" i="1"/>
  <c r="I60" i="1"/>
  <c r="I60" i="3" s="1"/>
  <c r="E35" i="9"/>
  <c r="E64" i="9" s="1"/>
  <c r="E65" i="9" s="1"/>
  <c r="F44" i="9"/>
  <c r="H44" i="9" s="1"/>
  <c r="I44" i="9" s="1"/>
  <c r="F44" i="8"/>
  <c r="H44" i="8" s="1"/>
  <c r="I44" i="8" s="1"/>
  <c r="I19" i="8"/>
  <c r="I19" i="7"/>
  <c r="E35" i="7"/>
  <c r="F44" i="7"/>
  <c r="H44" i="7" s="1"/>
  <c r="I44" i="7" s="1"/>
  <c r="H34" i="6"/>
  <c r="H35" i="6" s="1"/>
  <c r="F43" i="10"/>
  <c r="F43" i="9"/>
  <c r="F43" i="8"/>
  <c r="F43" i="7"/>
  <c r="F44" i="1"/>
  <c r="F44" i="6"/>
  <c r="F43" i="6"/>
  <c r="E45" i="10"/>
  <c r="E64" i="10" s="1"/>
  <c r="E65" i="10" s="1"/>
  <c r="E45" i="6"/>
  <c r="E64" i="6" s="1"/>
  <c r="E65" i="6" s="1"/>
  <c r="E45" i="7"/>
  <c r="E45" i="8"/>
  <c r="E64" i="8" s="1"/>
  <c r="E65" i="8" s="1"/>
  <c r="E45" i="9"/>
  <c r="G64" i="9" l="1"/>
  <c r="G65" i="9" s="1"/>
  <c r="G66" i="9" s="1"/>
  <c r="G67" i="9" s="1"/>
  <c r="G64" i="7"/>
  <c r="G65" i="7" s="1"/>
  <c r="G66" i="7" s="1"/>
  <c r="G67" i="7" s="1"/>
  <c r="G65" i="6"/>
  <c r="G66" i="6" s="1"/>
  <c r="G67" i="6" s="1"/>
  <c r="I29" i="6"/>
  <c r="H34" i="8"/>
  <c r="H35" i="8" s="1"/>
  <c r="I29" i="7"/>
  <c r="I34" i="7"/>
  <c r="I35" i="7"/>
  <c r="E64" i="7"/>
  <c r="E65" i="7" s="1"/>
  <c r="I35" i="6"/>
  <c r="I43" i="1"/>
  <c r="G45" i="1"/>
  <c r="G43" i="3"/>
  <c r="I35" i="9"/>
  <c r="I34" i="9"/>
  <c r="I44" i="10"/>
  <c r="G45" i="10"/>
  <c r="F44" i="3"/>
  <c r="F43" i="3"/>
  <c r="H62" i="3"/>
  <c r="I34" i="6"/>
  <c r="F45" i="10"/>
  <c r="F64" i="10" s="1"/>
  <c r="F65" i="10" s="1"/>
  <c r="H43" i="10"/>
  <c r="H45" i="10" s="1"/>
  <c r="F45" i="9"/>
  <c r="F64" i="9" s="1"/>
  <c r="F65" i="9" s="1"/>
  <c r="H43" i="9"/>
  <c r="H45" i="9" s="1"/>
  <c r="H64" i="9" s="1"/>
  <c r="H65" i="9" s="1"/>
  <c r="F45" i="8"/>
  <c r="F64" i="8" s="1"/>
  <c r="F65" i="8" s="1"/>
  <c r="H43" i="8"/>
  <c r="H45" i="8" s="1"/>
  <c r="F45" i="7"/>
  <c r="F64" i="7" s="1"/>
  <c r="F65" i="7" s="1"/>
  <c r="H43" i="7"/>
  <c r="H45" i="7" s="1"/>
  <c r="F45" i="6"/>
  <c r="F64" i="6" s="1"/>
  <c r="F65" i="6" s="1"/>
  <c r="H43" i="6"/>
  <c r="H44" i="6"/>
  <c r="H44" i="1"/>
  <c r="H45" i="1" s="1"/>
  <c r="F45" i="1"/>
  <c r="I23" i="3"/>
  <c r="I25" i="3"/>
  <c r="I24" i="3"/>
  <c r="F14" i="1"/>
  <c r="G14" i="1" s="1"/>
  <c r="H14" i="1" s="1"/>
  <c r="C12" i="3"/>
  <c r="H64" i="10" l="1"/>
  <c r="H65" i="10" s="1"/>
  <c r="H66" i="10" s="1"/>
  <c r="H67" i="10" s="1"/>
  <c r="G64" i="10"/>
  <c r="G65" i="10" s="1"/>
  <c r="G66" i="10" s="1"/>
  <c r="G67" i="10" s="1"/>
  <c r="H64" i="8"/>
  <c r="H65" i="8" s="1"/>
  <c r="H66" i="8" s="1"/>
  <c r="H67" i="8" s="1"/>
  <c r="H64" i="7"/>
  <c r="H65" i="7" s="1"/>
  <c r="H66" i="7" s="1"/>
  <c r="H67" i="7" s="1"/>
  <c r="G45" i="3"/>
  <c r="I45" i="10"/>
  <c r="I43" i="10"/>
  <c r="I45" i="9"/>
  <c r="I45" i="8"/>
  <c r="I45" i="7"/>
  <c r="H43" i="3"/>
  <c r="F45" i="3"/>
  <c r="H44" i="3"/>
  <c r="I44" i="1"/>
  <c r="I43" i="9"/>
  <c r="I43" i="8"/>
  <c r="I43" i="7"/>
  <c r="I43" i="6"/>
  <c r="I44" i="6"/>
  <c r="E66" i="10"/>
  <c r="I64" i="9"/>
  <c r="E66" i="9"/>
  <c r="E66" i="8"/>
  <c r="H45" i="6"/>
  <c r="T14" i="1"/>
  <c r="F66" i="6"/>
  <c r="I64" i="10" l="1"/>
  <c r="I64" i="7"/>
  <c r="H45" i="3"/>
  <c r="H64" i="6"/>
  <c r="H65" i="6" s="1"/>
  <c r="V14" i="1"/>
  <c r="I43" i="3"/>
  <c r="I44" i="3"/>
  <c r="I45" i="6"/>
  <c r="H66" i="9"/>
  <c r="E67" i="10"/>
  <c r="I65" i="10"/>
  <c r="E67" i="9"/>
  <c r="I65" i="9"/>
  <c r="E67" i="8"/>
  <c r="I65" i="7"/>
  <c r="W14" i="1"/>
  <c r="U14" i="1"/>
  <c r="F67" i="6"/>
  <c r="E66" i="7"/>
  <c r="I22" i="3"/>
  <c r="E66" i="6"/>
  <c r="E31" i="1"/>
  <c r="E31" i="3" l="1"/>
  <c r="I31" i="1"/>
  <c r="I14" i="1"/>
  <c r="I64" i="6"/>
  <c r="H67" i="9"/>
  <c r="F66" i="10"/>
  <c r="I66" i="10" s="1"/>
  <c r="F66" i="9"/>
  <c r="I66" i="9" s="1"/>
  <c r="F66" i="8"/>
  <c r="F66" i="7"/>
  <c r="I66" i="7" s="1"/>
  <c r="E67" i="7"/>
  <c r="E67" i="6"/>
  <c r="H66" i="6" l="1"/>
  <c r="I65" i="6"/>
  <c r="F67" i="10"/>
  <c r="I67" i="10" s="1"/>
  <c r="I68" i="10" s="1"/>
  <c r="F67" i="9"/>
  <c r="I67" i="9" s="1"/>
  <c r="I68" i="9" s="1"/>
  <c r="F67" i="8"/>
  <c r="F67" i="7"/>
  <c r="I31" i="3"/>
  <c r="F12" i="1"/>
  <c r="G12" i="1" s="1"/>
  <c r="H12" i="1" s="1"/>
  <c r="H67" i="6" l="1"/>
  <c r="I67" i="6" s="1"/>
  <c r="I68" i="6" s="1"/>
  <c r="I66" i="6"/>
  <c r="I67" i="7"/>
  <c r="L17" i="3"/>
  <c r="L16" i="3"/>
  <c r="E12" i="3"/>
  <c r="T12" i="1"/>
  <c r="V12" i="1"/>
  <c r="F13" i="1"/>
  <c r="G13" i="1" s="1"/>
  <c r="H13" i="1" s="1"/>
  <c r="F15" i="1"/>
  <c r="G15" i="1" s="1"/>
  <c r="H15" i="1" s="1"/>
  <c r="E32" i="1"/>
  <c r="E45" i="1"/>
  <c r="L14" i="3" l="1"/>
  <c r="I68" i="7"/>
  <c r="G12" i="3"/>
  <c r="U12" i="3" s="1"/>
  <c r="S12" i="3"/>
  <c r="E45" i="3"/>
  <c r="I45" i="1"/>
  <c r="I45" i="3" s="1"/>
  <c r="E32" i="3"/>
  <c r="I32" i="1"/>
  <c r="L13" i="3"/>
  <c r="T15" i="1"/>
  <c r="T13" i="1"/>
  <c r="F12" i="3"/>
  <c r="U12" i="1"/>
  <c r="E30" i="1"/>
  <c r="E19" i="1"/>
  <c r="F19" i="1" l="1"/>
  <c r="F29" i="1" s="1"/>
  <c r="F29" i="3" s="1"/>
  <c r="V15" i="1"/>
  <c r="T12" i="3"/>
  <c r="G19" i="1"/>
  <c r="V13" i="1"/>
  <c r="F19" i="3"/>
  <c r="E30" i="3"/>
  <c r="I30" i="1"/>
  <c r="E19" i="3"/>
  <c r="W12" i="1"/>
  <c r="H12" i="3"/>
  <c r="V12" i="3" s="1"/>
  <c r="I12" i="1"/>
  <c r="I12" i="3" s="1"/>
  <c r="I13" i="1"/>
  <c r="U13" i="1"/>
  <c r="W15" i="1"/>
  <c r="U15" i="1"/>
  <c r="I32" i="3"/>
  <c r="E29" i="1"/>
  <c r="G29" i="1" l="1"/>
  <c r="G19" i="3"/>
  <c r="F34" i="1"/>
  <c r="E29" i="3"/>
  <c r="I15" i="1"/>
  <c r="H19" i="1"/>
  <c r="W13" i="1"/>
  <c r="E34" i="1"/>
  <c r="G34" i="1" l="1"/>
  <c r="G29" i="3"/>
  <c r="E34" i="3"/>
  <c r="H29" i="1"/>
  <c r="H19" i="3"/>
  <c r="I19" i="1"/>
  <c r="F35" i="1"/>
  <c r="F64" i="1" s="1"/>
  <c r="F65" i="1" s="1"/>
  <c r="F34" i="3"/>
  <c r="E35" i="1"/>
  <c r="I19" i="3"/>
  <c r="G35" i="1" l="1"/>
  <c r="G64" i="1" s="1"/>
  <c r="G65" i="1" s="1"/>
  <c r="E35" i="3"/>
  <c r="H34" i="1"/>
  <c r="H29" i="3"/>
  <c r="I29" i="1"/>
  <c r="I29" i="3" s="1"/>
  <c r="F35" i="3"/>
  <c r="E62" i="1"/>
  <c r="E64" i="1" s="1"/>
  <c r="E65" i="1" s="1"/>
  <c r="F64" i="3" l="1"/>
  <c r="H35" i="1"/>
  <c r="H64" i="1" s="1"/>
  <c r="H65" i="1" s="1"/>
  <c r="H34" i="3"/>
  <c r="I34" i="1"/>
  <c r="E62" i="3"/>
  <c r="I62" i="1"/>
  <c r="I62" i="3" s="1"/>
  <c r="E65" i="3"/>
  <c r="I64" i="1" l="1"/>
  <c r="H35" i="3"/>
  <c r="I35" i="1"/>
  <c r="E64" i="3"/>
  <c r="F66" i="1"/>
  <c r="F65" i="3"/>
  <c r="G66" i="1" l="1"/>
  <c r="F67" i="1"/>
  <c r="F67" i="3" s="1"/>
  <c r="F66" i="3"/>
  <c r="I65" i="1"/>
  <c r="H64" i="3"/>
  <c r="E66" i="1"/>
  <c r="G67" i="1" l="1"/>
  <c r="H66" i="1"/>
  <c r="H65" i="3"/>
  <c r="E66" i="3"/>
  <c r="E67" i="1"/>
  <c r="H67" i="1" l="1"/>
  <c r="H67" i="3" s="1"/>
  <c r="H66" i="3"/>
  <c r="E67" i="3"/>
  <c r="I66" i="1"/>
  <c r="I67" i="1" l="1"/>
  <c r="I68" i="1" s="1"/>
  <c r="L12" i="3" l="1"/>
  <c r="I21" i="3" l="1"/>
  <c r="G27" i="3"/>
  <c r="G34" i="8"/>
  <c r="G21" i="3"/>
  <c r="G35" i="8" l="1"/>
  <c r="G64" i="8" s="1"/>
  <c r="G65" i="8" s="1"/>
  <c r="I34" i="8"/>
  <c r="I34" i="3" s="1"/>
  <c r="G34" i="3"/>
  <c r="I27" i="3"/>
  <c r="I30" i="3"/>
  <c r="G30" i="3"/>
  <c r="G35" i="3" l="1"/>
  <c r="I35" i="8"/>
  <c r="I35" i="3" s="1"/>
  <c r="G64" i="3" l="1"/>
  <c r="I64" i="8"/>
  <c r="I64" i="3" l="1"/>
  <c r="I65" i="8"/>
  <c r="G65" i="3"/>
  <c r="G66" i="8"/>
  <c r="G67" i="8" l="1"/>
  <c r="G66" i="3"/>
  <c r="I66" i="8"/>
  <c r="I65" i="3"/>
  <c r="I66" i="3" l="1"/>
  <c r="G67" i="3"/>
  <c r="I67" i="8"/>
  <c r="I68" i="8" s="1"/>
  <c r="L15" i="3" l="1"/>
  <c r="L18" i="3" s="1"/>
  <c r="I67" i="3"/>
  <c r="I68" i="3" s="1"/>
  <c r="L20" i="3" s="1"/>
  <c r="L22" i="3" l="1"/>
</calcChain>
</file>

<file path=xl/sharedStrings.xml><?xml version="1.0" encoding="utf-8"?>
<sst xmlns="http://schemas.openxmlformats.org/spreadsheetml/2006/main" count="849" uniqueCount="136">
  <si>
    <t>Cumulative Budget</t>
  </si>
  <si>
    <t>Budget Cost Category</t>
  </si>
  <si>
    <t>Funds Requested</t>
  </si>
  <si>
    <t>Year 1</t>
  </si>
  <si>
    <t>Total Project</t>
  </si>
  <si>
    <t>A. Direct Labor - Key Personnel</t>
  </si>
  <si>
    <t>Total Labor Costs (A+B)</t>
  </si>
  <si>
    <t>C. Direct Costs - Equipment</t>
  </si>
  <si>
    <t>D. Direct Costs - Travel</t>
  </si>
  <si>
    <t>E. Direct Costs - Participant/Trainee Support Costs</t>
  </si>
  <si>
    <t>F. Other Direct Costs</t>
  </si>
  <si>
    <t>G. Total Direct Costs (A+B+C+D+E+F)</t>
  </si>
  <si>
    <t>I. Total Direct and Indirect Costs (G+H)</t>
  </si>
  <si>
    <t>Domestic Travel</t>
  </si>
  <si>
    <t>Foreign Travel</t>
  </si>
  <si>
    <t>Tuition/Fees/Health Insurance</t>
  </si>
  <si>
    <t>Stipends</t>
  </si>
  <si>
    <t>Travel</t>
  </si>
  <si>
    <t>Subsistence</t>
  </si>
  <si>
    <t>Other</t>
  </si>
  <si>
    <t>Materials and Supplies</t>
  </si>
  <si>
    <t>Consultant Services</t>
  </si>
  <si>
    <t>Subawards</t>
  </si>
  <si>
    <t>Total Other Direct Costs</t>
  </si>
  <si>
    <t>Total Participant/Trainee Support Costs</t>
  </si>
  <si>
    <t>Total Travel Costs</t>
  </si>
  <si>
    <t>Modified Total Direct Costs</t>
  </si>
  <si>
    <t>TOTAL CUMULATIVE BUDGET</t>
  </si>
  <si>
    <t>Tuition</t>
  </si>
  <si>
    <t>Direct Labor - Other Personnel</t>
  </si>
  <si>
    <t>B. Fringe Benefits</t>
  </si>
  <si>
    <t>Subtotal Salary</t>
  </si>
  <si>
    <t>Subtotal Fringe</t>
  </si>
  <si>
    <t>Faculty</t>
  </si>
  <si>
    <t>Post Doctoral Associate</t>
  </si>
  <si>
    <t xml:space="preserve">Proposal Title: 
</t>
  </si>
  <si>
    <t>No. Months</t>
  </si>
  <si>
    <t>Tuition/ Unit</t>
  </si>
  <si>
    <t>Units</t>
  </si>
  <si>
    <t>H. Indirect Costs</t>
  </si>
  <si>
    <t>Dates</t>
  </si>
  <si>
    <t>Annual Wage</t>
  </si>
  <si>
    <t>OPS Adjunct and Non-Students</t>
  </si>
  <si>
    <t>Students - Undergrad and Grad</t>
  </si>
  <si>
    <t>Publication Costs</t>
  </si>
  <si>
    <t>**OPS Graduate Student</t>
  </si>
  <si>
    <t>**OPS Undergraduate Student</t>
  </si>
  <si>
    <t>Subtotal Other Personnel</t>
  </si>
  <si>
    <t>Months</t>
  </si>
  <si>
    <t>Effort</t>
  </si>
  <si>
    <t>HURON %</t>
  </si>
  <si>
    <t>Domestic Travel $1,500 per traveler each year</t>
  </si>
  <si>
    <t>Amount</t>
  </si>
  <si>
    <t>Total</t>
  </si>
  <si>
    <t>Quantity</t>
  </si>
  <si>
    <t>Description</t>
  </si>
  <si>
    <t>Conference registration</t>
  </si>
  <si>
    <t>Subtotal per traveler</t>
  </si>
  <si>
    <t>Total Travelers</t>
  </si>
  <si>
    <t>Foreign/International Travel $3,000 per traveler each year</t>
  </si>
  <si>
    <t xml:space="preserve">Participant Support Costs as defined by 2 CFR §200.1, 200.456, are direct costs for items such as </t>
  </si>
  <si>
    <t xml:space="preserve">  stipends or subsistence allowances, travel allowances, and registration fees paid to or on behalf of participants or trainees (but not employees)</t>
  </si>
  <si>
    <t xml:space="preserve">  in connection with conferences, or training projects (note that participant support costs do not apply to NIH training grants).</t>
  </si>
  <si>
    <t xml:space="preserve">Participant support costs defined under this guidance should not be confused with costs associated </t>
  </si>
  <si>
    <t xml:space="preserve">  with participants in a clinical trial or research project, such as incentive or human subject payments. </t>
  </si>
  <si>
    <t>Notes</t>
  </si>
  <si>
    <t>Costs associated with participants in a clinical trial or research project, such as incentive or human subject payments. </t>
  </si>
  <si>
    <t xml:space="preserve">MTDC means all direct salaries and wages, applicable fringe benefits, materials and supplies, services, travel, and up to the first $25,000 of each subaward </t>
  </si>
  <si>
    <t xml:space="preserve">  (regardless of the period of performance of the subawards under the award). MTDC excludes equipment, capital expenditures, charges for patient care, </t>
  </si>
  <si>
    <t xml:space="preserve">  rental costs, tuition remission, scholarships and fellowships, participant support costs and the portion of each subaward in excess of $25,000. </t>
  </si>
  <si>
    <t xml:space="preserve">  Other items may only be excluded when necessary to avoid a serious inequity in the distribution of indirect costs, and with the approval of the cognizant agency for indirect costs. </t>
  </si>
  <si>
    <t xml:space="preserve">  9 months (1 academic semester), 12 months (1 calendar year) or a set number of weeks</t>
  </si>
  <si>
    <t xml:space="preserve">PI Name:  </t>
  </si>
  <si>
    <t xml:space="preserve">Project Dates: </t>
  </si>
  <si>
    <t>TF-Graduate | Student Account Services (ucf.edu)</t>
  </si>
  <si>
    <t xml:space="preserve">Prime Sponsor: </t>
  </si>
  <si>
    <t>Details for Calculations</t>
  </si>
  <si>
    <r>
      <t xml:space="preserve">Other </t>
    </r>
    <r>
      <rPr>
        <i/>
        <sz val="10"/>
        <rFont val="Arial"/>
        <family val="2"/>
      </rPr>
      <t>(participant incentives)</t>
    </r>
  </si>
  <si>
    <t xml:space="preserve">**OPS Student - undergraduate or graduate student hired hourly without tuition support. </t>
  </si>
  <si>
    <t xml:space="preserve">     The Chair/Director's approval is needed for a graduate student to be paid hourly without tuition support. </t>
  </si>
  <si>
    <t>This tab is password protected and can not be edited.</t>
  </si>
  <si>
    <t>Use this tab to enter data.</t>
  </si>
  <si>
    <t>Update this data as needed.</t>
  </si>
  <si>
    <t>#</t>
  </si>
  <si>
    <t>Ground transportation for area traveled to</t>
  </si>
  <si>
    <t>Tolls to/from place of origin (home base)</t>
  </si>
  <si>
    <t>Meal per diem per day</t>
  </si>
  <si>
    <t>Airport parking at place of origin (home base) per day</t>
  </si>
  <si>
    <t>Mileage reimbursement to/from place of origin (home base)</t>
  </si>
  <si>
    <t>Airfare (roundtrip)</t>
  </si>
  <si>
    <t>Travel_Reference_Guide_10312018.indd (ucf.edu)</t>
  </si>
  <si>
    <t xml:space="preserve">Current in-state graduate tuition plus fees is $369.65, 5% escalation added (only year one). Tuition rates available at </t>
  </si>
  <si>
    <t>Update the MTDC formula in cell E59 based on the number and dollar value of subawards, exclude the portion of each subaward in excess of $25,000.</t>
  </si>
  <si>
    <t>Modified Total Direct Costs (MTDC)</t>
  </si>
  <si>
    <t>Solicitation #/Link:</t>
  </si>
  <si>
    <t>Input the current salary in cell H12, corresponding months in cell I12 and effort in cell D12. The appropriate months and year 1 salary will auto-populate.</t>
  </si>
  <si>
    <t>Repeat as needed.</t>
  </si>
  <si>
    <t>Salary</t>
  </si>
  <si>
    <t>Update the Travel Budget Example tab as needed and the values will auto-populate in the PI Budget - 1Yr tab.</t>
  </si>
  <si>
    <t>Update the Travel Budget Example tab as needed and the values will auto-populate in the Co-PI1 Budget - 1Yr tab.</t>
  </si>
  <si>
    <t>Update the Travel Budget Example tab as needed and the values will auto-populate in the Co-PI2 Budget - 1Yr tab.</t>
  </si>
  <si>
    <t>Update the Travel Budget Example tab as needed and the values will auto-populate in the Co-PI3 Budget - 1Yr tab.</t>
  </si>
  <si>
    <t>Update the Travel Budget Example tab as needed and the values will auto-populate in the Co-PI4 Budget - 1Yr tab.</t>
  </si>
  <si>
    <t>Update the Travel Budget Example tab as needed and the values will auto-populate in the Co-PI5 Budget - 1Yr tab.</t>
  </si>
  <si>
    <t>Insert the number of travelers in cell A14 and it will auto-populate in cell c39 on each PI/Co-PI tab.</t>
  </si>
  <si>
    <t xml:space="preserve">  Delete if not needed</t>
  </si>
  <si>
    <t>By PI</t>
  </si>
  <si>
    <t>Total Budget</t>
  </si>
  <si>
    <t>Year 2</t>
  </si>
  <si>
    <t xml:space="preserve">Total </t>
  </si>
  <si>
    <t xml:space="preserve">Project </t>
  </si>
  <si>
    <t>Year 3</t>
  </si>
  <si>
    <t>Year 4</t>
  </si>
  <si>
    <t>Total Cumulative Budget</t>
  </si>
  <si>
    <t>Difference</t>
  </si>
  <si>
    <t>Equipment</t>
  </si>
  <si>
    <t>Asset Build</t>
  </si>
  <si>
    <t>Total Equipment Costs</t>
  </si>
  <si>
    <t>For a constructed asset to be considered equipment, the value/combined value of the components used to construct the equipment must exceed $5,000 and the constructed item must have a useful life of more than one year.</t>
  </si>
  <si>
    <r>
      <t xml:space="preserve">The constructed asset must remain in tact. Components used together then disassembled for the next project are not treated as equipment </t>
    </r>
    <r>
      <rPr>
        <b/>
        <i/>
        <u/>
        <sz val="9"/>
        <color theme="1"/>
        <rFont val="Calibri"/>
        <family val="2"/>
        <scheme val="minor"/>
      </rPr>
      <t>unless</t>
    </r>
    <r>
      <rPr>
        <i/>
        <sz val="9"/>
        <color theme="1"/>
        <rFont val="Calibri"/>
        <family val="2"/>
        <scheme val="minor"/>
      </rPr>
      <t xml:space="preserve"> the component has a value of greater than 1 year and a value of  $5,000 or greater.</t>
    </r>
  </si>
  <si>
    <t xml:space="preserve">For additional payroll information see, </t>
  </si>
  <si>
    <t>hr.ucf.edu/document/payroll-guidelines/</t>
  </si>
  <si>
    <t xml:space="preserve">PI - Dr. XXX  </t>
  </si>
  <si>
    <t>*Graduate Student (GRA)</t>
  </si>
  <si>
    <t xml:space="preserve">OPS students are paid minimun $13/hr based on an estimated number of hours per week over the course of 4.5 months fall/spring (1 semester) or 3 months summer. </t>
  </si>
  <si>
    <t>Rates change based on department. See GRA Stipend Rates tab for the minimum rate.</t>
  </si>
  <si>
    <t>* (GRA) - graduate student hired on contract that pays stipend plus tuition</t>
  </si>
  <si>
    <t xml:space="preserve">Co-PI1 - Dr. XXX  </t>
  </si>
  <si>
    <t>*  (GRA) - graduate student hired on contract that pays stipend plus tuition</t>
  </si>
  <si>
    <t xml:space="preserve">Co-PI2 - Dr. XXX </t>
  </si>
  <si>
    <t xml:space="preserve">Co-PI3 - Dr. XXX  </t>
  </si>
  <si>
    <t xml:space="preserve">Co-PI4 - Dr. XXX  </t>
  </si>
  <si>
    <t xml:space="preserve">Co-PI5 - Dr. XXX  </t>
  </si>
  <si>
    <t>PI  9 Mo Salary</t>
  </si>
  <si>
    <t>PI  12 Mo Salary</t>
  </si>
  <si>
    <t>Lodging per night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</si>
</sst>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0.0000%"/>
    <numFmt numFmtId="166" formatCode="&quot;$&quot;#,##0.00"/>
    <numFmt numFmtId="167" formatCode="&quot;$&quot;#,##0"/>
  </numFmts>
  <fonts count="30" x14ac:knownFonts="1">
    <font>
      <sz val="10"/>
      <name val="Arial"/>
    </font>
    <font>
      <sz val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u/>
      <sz val="8"/>
      <name val="Arial"/>
      <family val="2"/>
    </font>
    <font>
      <sz val="10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i/>
      <sz val="9"/>
      <name val="Arial"/>
      <family val="2"/>
    </font>
    <font>
      <sz val="12"/>
      <name val="Times New Roman"/>
      <family val="1"/>
    </font>
    <font>
      <sz val="11"/>
      <name val="Calibri"/>
      <family val="2"/>
    </font>
    <font>
      <b/>
      <sz val="11"/>
      <name val="Calibri"/>
      <family val="2"/>
    </font>
    <font>
      <i/>
      <sz val="10"/>
      <name val="Arial"/>
      <family val="2"/>
    </font>
    <font>
      <b/>
      <i/>
      <sz val="11"/>
      <name val="Calibri"/>
      <family val="2"/>
    </font>
    <font>
      <u/>
      <sz val="10"/>
      <color theme="10"/>
      <name val="Arial"/>
      <family val="2"/>
    </font>
    <font>
      <b/>
      <i/>
      <sz val="12"/>
      <name val="Times New Roman"/>
      <family val="1"/>
    </font>
    <font>
      <b/>
      <sz val="11"/>
      <color rgb="FFFF0000"/>
      <name val="Arial"/>
      <family val="2"/>
    </font>
    <font>
      <u/>
      <sz val="12"/>
      <color theme="10"/>
      <name val="Arial"/>
      <family val="2"/>
    </font>
    <font>
      <b/>
      <i/>
      <sz val="9"/>
      <color rgb="FFFF0000"/>
      <name val="Arial"/>
      <family val="2"/>
    </font>
    <font>
      <sz val="8"/>
      <name val="Arial"/>
      <family val="2"/>
    </font>
    <font>
      <b/>
      <i/>
      <u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6"/>
      <color theme="1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color rgb="FF0070C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8">
    <xf numFmtId="0" fontId="0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222">
    <xf numFmtId="0" fontId="0" fillId="0" borderId="0" xfId="0"/>
    <xf numFmtId="0" fontId="1" fillId="0" borderId="0" xfId="0" applyFont="1"/>
    <xf numFmtId="0" fontId="0" fillId="0" borderId="1" xfId="0" applyBorder="1"/>
    <xf numFmtId="0" fontId="7" fillId="0" borderId="0" xfId="0" applyFont="1"/>
    <xf numFmtId="0" fontId="3" fillId="0" borderId="1" xfId="0" applyFont="1" applyBorder="1" applyAlignment="1">
      <alignment horizontal="right"/>
    </xf>
    <xf numFmtId="0" fontId="4" fillId="0" borderId="1" xfId="0" applyFont="1" applyBorder="1" applyAlignment="1">
      <alignment horizontal="left"/>
    </xf>
    <xf numFmtId="42" fontId="0" fillId="2" borderId="1" xfId="0" applyNumberFormat="1" applyFill="1" applyBorder="1"/>
    <xf numFmtId="0" fontId="0" fillId="2" borderId="0" xfId="0" applyFill="1"/>
    <xf numFmtId="0" fontId="4" fillId="0" borderId="6" xfId="0" applyFont="1" applyBorder="1" applyAlignment="1">
      <alignment horizontal="left"/>
    </xf>
    <xf numFmtId="0" fontId="3" fillId="0" borderId="1" xfId="0" applyFont="1" applyBorder="1"/>
    <xf numFmtId="9" fontId="4" fillId="0" borderId="4" xfId="2" applyFont="1" applyBorder="1" applyAlignment="1">
      <alignment horizontal="left"/>
    </xf>
    <xf numFmtId="164" fontId="0" fillId="2" borderId="1" xfId="1" applyNumberFormat="1" applyFont="1" applyFill="1" applyBorder="1"/>
    <xf numFmtId="164" fontId="4" fillId="2" borderId="1" xfId="1" applyNumberFormat="1" applyFont="1" applyFill="1" applyBorder="1"/>
    <xf numFmtId="164" fontId="4" fillId="2" borderId="8" xfId="1" applyNumberFormat="1" applyFont="1" applyFill="1" applyBorder="1"/>
    <xf numFmtId="164" fontId="0" fillId="2" borderId="4" xfId="1" applyNumberFormat="1" applyFont="1" applyFill="1" applyBorder="1"/>
    <xf numFmtId="164" fontId="8" fillId="2" borderId="7" xfId="1" applyNumberFormat="1" applyFont="1" applyFill="1" applyBorder="1"/>
    <xf numFmtId="44" fontId="3" fillId="0" borderId="1" xfId="1" applyFont="1" applyFill="1" applyBorder="1"/>
    <xf numFmtId="164" fontId="3" fillId="0" borderId="1" xfId="3" applyNumberFormat="1" applyFont="1" applyFill="1" applyBorder="1"/>
    <xf numFmtId="0" fontId="1" fillId="0" borderId="0" xfId="0" applyFont="1" applyAlignment="1">
      <alignment horizontal="center"/>
    </xf>
    <xf numFmtId="10" fontId="0" fillId="0" borderId="0" xfId="4" applyNumberFormat="1" applyFont="1"/>
    <xf numFmtId="10" fontId="3" fillId="0" borderId="0" xfId="4" applyNumberFormat="1" applyFont="1" applyFill="1" applyBorder="1"/>
    <xf numFmtId="0" fontId="3" fillId="0" borderId="0" xfId="0" applyFont="1"/>
    <xf numFmtId="42" fontId="3" fillId="0" borderId="0" xfId="0" applyNumberFormat="1" applyFont="1"/>
    <xf numFmtId="0" fontId="3" fillId="0" borderId="0" xfId="0" applyFont="1" applyAlignment="1">
      <alignment horizontal="center"/>
    </xf>
    <xf numFmtId="1" fontId="3" fillId="0" borderId="0" xfId="0" applyNumberFormat="1" applyFont="1"/>
    <xf numFmtId="10" fontId="1" fillId="0" borderId="0" xfId="4" applyNumberFormat="1" applyFont="1"/>
    <xf numFmtId="0" fontId="6" fillId="0" borderId="0" xfId="0" applyFont="1" applyAlignment="1">
      <alignment horizontal="center"/>
    </xf>
    <xf numFmtId="164" fontId="0" fillId="2" borderId="1" xfId="3" applyNumberFormat="1" applyFont="1" applyFill="1" applyBorder="1"/>
    <xf numFmtId="164" fontId="1" fillId="2" borderId="6" xfId="1" applyNumberFormat="1" applyFont="1" applyFill="1" applyBorder="1"/>
    <xf numFmtId="164" fontId="3" fillId="0" borderId="0" xfId="3" applyNumberFormat="1" applyFont="1" applyFill="1" applyBorder="1"/>
    <xf numFmtId="164" fontId="1" fillId="2" borderId="1" xfId="3" applyNumberFormat="1" applyFont="1" applyFill="1" applyBorder="1"/>
    <xf numFmtId="0" fontId="10" fillId="0" borderId="0" xfId="0" applyFont="1"/>
    <xf numFmtId="0" fontId="10" fillId="0" borderId="0" xfId="0" applyFont="1" applyAlignment="1">
      <alignment horizontal="left"/>
    </xf>
    <xf numFmtId="49" fontId="1" fillId="0" borderId="0" xfId="0" applyNumberFormat="1" applyFont="1" applyAlignment="1">
      <alignment horizontal="right"/>
    </xf>
    <xf numFmtId="10" fontId="0" fillId="0" borderId="0" xfId="4" applyNumberFormat="1" applyFont="1" applyFill="1"/>
    <xf numFmtId="0" fontId="2" fillId="0" borderId="0" xfId="0" applyFont="1" applyAlignment="1">
      <alignment horizontal="center"/>
    </xf>
    <xf numFmtId="0" fontId="11" fillId="0" borderId="0" xfId="0" applyFont="1" applyAlignment="1">
      <alignment vertical="center"/>
    </xf>
    <xf numFmtId="44" fontId="3" fillId="0" borderId="0" xfId="0" applyNumberFormat="1" applyFont="1"/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4" fillId="0" borderId="0" xfId="0" applyFont="1" applyAlignment="1">
      <alignment horizontal="left" vertical="top"/>
    </xf>
    <xf numFmtId="0" fontId="4" fillId="0" borderId="4" xfId="0" applyFont="1" applyBorder="1" applyAlignment="1">
      <alignment horizontal="center"/>
    </xf>
    <xf numFmtId="0" fontId="4" fillId="0" borderId="0" xfId="0" applyFont="1" applyAlignment="1">
      <alignment horizontal="left" vertical="top" wrapText="1"/>
    </xf>
    <xf numFmtId="0" fontId="4" fillId="0" borderId="6" xfId="0" applyFont="1" applyBorder="1" applyAlignment="1">
      <alignment horizontal="center"/>
    </xf>
    <xf numFmtId="6" fontId="1" fillId="0" borderId="17" xfId="0" applyNumberFormat="1" applyFont="1" applyBorder="1" applyAlignment="1">
      <alignment vertical="center"/>
    </xf>
    <xf numFmtId="0" fontId="12" fillId="0" borderId="16" xfId="0" applyFont="1" applyBorder="1"/>
    <xf numFmtId="0" fontId="1" fillId="0" borderId="11" xfId="0" applyFont="1" applyBorder="1" applyAlignment="1">
      <alignment vertical="center"/>
    </xf>
    <xf numFmtId="0" fontId="13" fillId="0" borderId="16" xfId="0" applyFont="1" applyBorder="1"/>
    <xf numFmtId="0" fontId="13" fillId="0" borderId="17" xfId="0" applyFont="1" applyBorder="1"/>
    <xf numFmtId="0" fontId="4" fillId="0" borderId="17" xfId="0" applyFont="1" applyBorder="1" applyAlignment="1">
      <alignment vertical="center"/>
    </xf>
    <xf numFmtId="6" fontId="4" fillId="0" borderId="17" xfId="0" applyNumberFormat="1" applyFont="1" applyBorder="1" applyAlignment="1">
      <alignment vertical="center"/>
    </xf>
    <xf numFmtId="0" fontId="13" fillId="2" borderId="18" xfId="0" applyFont="1" applyFill="1" applyBorder="1"/>
    <xf numFmtId="0" fontId="4" fillId="2" borderId="19" xfId="0" applyFont="1" applyFill="1" applyBorder="1" applyAlignment="1">
      <alignment vertical="center"/>
    </xf>
    <xf numFmtId="0" fontId="13" fillId="2" borderId="19" xfId="0" applyFont="1" applyFill="1" applyBorder="1"/>
    <xf numFmtId="6" fontId="4" fillId="2" borderId="19" xfId="0" applyNumberFormat="1" applyFont="1" applyFill="1" applyBorder="1" applyAlignment="1">
      <alignment vertical="center"/>
    </xf>
    <xf numFmtId="0" fontId="8" fillId="2" borderId="11" xfId="0" applyFont="1" applyFill="1" applyBorder="1" applyAlignment="1">
      <alignment vertical="center"/>
    </xf>
    <xf numFmtId="0" fontId="15" fillId="2" borderId="15" xfId="0" applyFont="1" applyFill="1" applyBorder="1" applyAlignment="1">
      <alignment horizontal="center"/>
    </xf>
    <xf numFmtId="0" fontId="15" fillId="2" borderId="14" xfId="0" applyFont="1" applyFill="1" applyBorder="1" applyAlignment="1">
      <alignment horizontal="center"/>
    </xf>
    <xf numFmtId="6" fontId="1" fillId="0" borderId="14" xfId="0" applyNumberFormat="1" applyFont="1" applyBorder="1" applyAlignment="1">
      <alignment vertical="center"/>
    </xf>
    <xf numFmtId="6" fontId="1" fillId="0" borderId="16" xfId="0" applyNumberFormat="1" applyFont="1" applyBorder="1" applyAlignment="1">
      <alignment vertical="center"/>
    </xf>
    <xf numFmtId="0" fontId="15" fillId="2" borderId="16" xfId="0" applyFont="1" applyFill="1" applyBorder="1"/>
    <xf numFmtId="0" fontId="14" fillId="0" borderId="0" xfId="0" applyFont="1"/>
    <xf numFmtId="0" fontId="3" fillId="2" borderId="1" xfId="0" applyFont="1" applyFill="1" applyBorder="1" applyAlignment="1">
      <alignment horizontal="right"/>
    </xf>
    <xf numFmtId="0" fontId="3" fillId="2" borderId="3" xfId="0" applyFont="1" applyFill="1" applyBorder="1" applyAlignment="1">
      <alignment horizontal="right"/>
    </xf>
    <xf numFmtId="0" fontId="0" fillId="2" borderId="1" xfId="0" applyFill="1" applyBorder="1"/>
    <xf numFmtId="0" fontId="5" fillId="2" borderId="3" xfId="0" applyFont="1" applyFill="1" applyBorder="1" applyAlignment="1">
      <alignment horizontal="left"/>
    </xf>
    <xf numFmtId="0" fontId="4" fillId="2" borderId="8" xfId="0" applyFont="1" applyFill="1" applyBorder="1" applyAlignment="1">
      <alignment horizontal="left"/>
    </xf>
    <xf numFmtId="49" fontId="10" fillId="0" borderId="0" xfId="0" applyNumberFormat="1" applyFont="1" applyAlignment="1">
      <alignment horizontal="left"/>
    </xf>
    <xf numFmtId="165" fontId="0" fillId="0" borderId="5" xfId="2" applyNumberFormat="1" applyFont="1" applyBorder="1"/>
    <xf numFmtId="165" fontId="0" fillId="0" borderId="6" xfId="2" applyNumberFormat="1" applyFont="1" applyBorder="1"/>
    <xf numFmtId="0" fontId="16" fillId="0" borderId="0" xfId="7"/>
    <xf numFmtId="0" fontId="4" fillId="0" borderId="0" xfId="0" applyFont="1" applyAlignment="1">
      <alignment vertical="top"/>
    </xf>
    <xf numFmtId="0" fontId="4" fillId="0" borderId="0" xfId="0" applyFont="1" applyAlignment="1">
      <alignment vertical="top" wrapText="1"/>
    </xf>
    <xf numFmtId="0" fontId="1" fillId="0" borderId="20" xfId="0" applyFont="1" applyBorder="1" applyAlignment="1">
      <alignment horizontal="right"/>
    </xf>
    <xf numFmtId="0" fontId="17" fillId="3" borderId="1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left"/>
    </xf>
    <xf numFmtId="0" fontId="5" fillId="0" borderId="1" xfId="0" applyFont="1" applyBorder="1" applyAlignment="1">
      <alignment horizontal="center"/>
    </xf>
    <xf numFmtId="0" fontId="18" fillId="0" borderId="0" xfId="0" applyFont="1"/>
    <xf numFmtId="0" fontId="4" fillId="0" borderId="6" xfId="0" applyFont="1" applyBorder="1" applyAlignment="1">
      <alignment horizontal="center" wrapText="1"/>
    </xf>
    <xf numFmtId="0" fontId="1" fillId="0" borderId="3" xfId="0" applyFont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4" fillId="2" borderId="3" xfId="0" applyFont="1" applyFill="1" applyBorder="1" applyAlignment="1">
      <alignment horizontal="left"/>
    </xf>
    <xf numFmtId="1" fontId="1" fillId="0" borderId="16" xfId="0" applyNumberFormat="1" applyFont="1" applyBorder="1" applyAlignment="1">
      <alignment vertical="center"/>
    </xf>
    <xf numFmtId="0" fontId="1" fillId="0" borderId="1" xfId="0" applyFont="1" applyBorder="1" applyAlignment="1">
      <alignment horizontal="right"/>
    </xf>
    <xf numFmtId="0" fontId="5" fillId="2" borderId="21" xfId="0" applyFont="1" applyFill="1" applyBorder="1" applyAlignment="1">
      <alignment horizontal="left"/>
    </xf>
    <xf numFmtId="0" fontId="4" fillId="0" borderId="21" xfId="0" applyFont="1" applyBorder="1" applyAlignment="1">
      <alignment horizontal="left"/>
    </xf>
    <xf numFmtId="164" fontId="4" fillId="0" borderId="4" xfId="1" applyNumberFormat="1" applyFont="1" applyFill="1" applyBorder="1"/>
    <xf numFmtId="0" fontId="4" fillId="0" borderId="27" xfId="0" applyFont="1" applyBorder="1"/>
    <xf numFmtId="0" fontId="4" fillId="0" borderId="28" xfId="0" applyFont="1" applyBorder="1" applyAlignment="1">
      <alignment horizontal="center"/>
    </xf>
    <xf numFmtId="42" fontId="0" fillId="0" borderId="26" xfId="0" applyNumberFormat="1" applyBorder="1"/>
    <xf numFmtId="0" fontId="1" fillId="0" borderId="30" xfId="0" applyFont="1" applyBorder="1"/>
    <xf numFmtId="164" fontId="0" fillId="0" borderId="26" xfId="3" applyNumberFormat="1" applyFont="1" applyBorder="1"/>
    <xf numFmtId="164" fontId="0" fillId="2" borderId="26" xfId="3" applyNumberFormat="1" applyFont="1" applyFill="1" applyBorder="1"/>
    <xf numFmtId="164" fontId="0" fillId="0" borderId="26" xfId="3" applyNumberFormat="1" applyFont="1" applyFill="1" applyBorder="1"/>
    <xf numFmtId="164" fontId="0" fillId="0" borderId="26" xfId="1" applyNumberFormat="1" applyFont="1" applyBorder="1"/>
    <xf numFmtId="164" fontId="0" fillId="2" borderId="26" xfId="1" applyNumberFormat="1" applyFont="1" applyFill="1" applyBorder="1"/>
    <xf numFmtId="164" fontId="4" fillId="2" borderId="26" xfId="1" applyNumberFormat="1" applyFont="1" applyFill="1" applyBorder="1"/>
    <xf numFmtId="164" fontId="4" fillId="0" borderId="26" xfId="1" applyNumberFormat="1" applyFont="1" applyBorder="1"/>
    <xf numFmtId="164" fontId="1" fillId="0" borderId="26" xfId="1" applyNumberFormat="1" applyFont="1" applyBorder="1"/>
    <xf numFmtId="0" fontId="4" fillId="0" borderId="31" xfId="0" applyFont="1" applyBorder="1" applyAlignment="1">
      <alignment horizontal="left"/>
    </xf>
    <xf numFmtId="164" fontId="4" fillId="0" borderId="26" xfId="1" applyNumberFormat="1" applyFont="1" applyFill="1" applyBorder="1"/>
    <xf numFmtId="164" fontId="4" fillId="2" borderId="33" xfId="1" applyNumberFormat="1" applyFont="1" applyFill="1" applyBorder="1"/>
    <xf numFmtId="164" fontId="0" fillId="2" borderId="28" xfId="1" applyNumberFormat="1" applyFont="1" applyFill="1" applyBorder="1"/>
    <xf numFmtId="164" fontId="0" fillId="2" borderId="33" xfId="1" applyNumberFormat="1" applyFont="1" applyFill="1" applyBorder="1"/>
    <xf numFmtId="164" fontId="4" fillId="2" borderId="35" xfId="1" applyNumberFormat="1" applyFont="1" applyFill="1" applyBorder="1"/>
    <xf numFmtId="0" fontId="4" fillId="2" borderId="1" xfId="0" applyFont="1" applyFill="1" applyBorder="1" applyAlignment="1">
      <alignment horizontal="center"/>
    </xf>
    <xf numFmtId="10" fontId="1" fillId="2" borderId="3" xfId="0" applyNumberFormat="1" applyFont="1" applyFill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0" fontId="4" fillId="2" borderId="6" xfId="0" applyFont="1" applyFill="1" applyBorder="1" applyAlignment="1">
      <alignment horizontal="left"/>
    </xf>
    <xf numFmtId="9" fontId="4" fillId="2" borderId="4" xfId="2" applyFont="1" applyFill="1" applyBorder="1" applyAlignment="1">
      <alignment horizontal="left"/>
    </xf>
    <xf numFmtId="0" fontId="4" fillId="0" borderId="4" xfId="0" applyFont="1" applyBorder="1" applyAlignment="1">
      <alignment wrapText="1"/>
    </xf>
    <xf numFmtId="0" fontId="4" fillId="0" borderId="5" xfId="0" applyFont="1" applyBorder="1" applyAlignment="1">
      <alignment wrapText="1"/>
    </xf>
    <xf numFmtId="0" fontId="4" fillId="2" borderId="4" xfId="0" applyFont="1" applyFill="1" applyBorder="1"/>
    <xf numFmtId="0" fontId="4" fillId="2" borderId="5" xfId="0" applyFont="1" applyFill="1" applyBorder="1"/>
    <xf numFmtId="9" fontId="1" fillId="2" borderId="3" xfId="2" applyFont="1" applyFill="1" applyBorder="1" applyAlignment="1">
      <alignment horizontal="right"/>
    </xf>
    <xf numFmtId="10" fontId="1" fillId="0" borderId="1" xfId="0" applyNumberFormat="1" applyFont="1" applyBorder="1" applyAlignment="1">
      <alignment horizontal="right"/>
    </xf>
    <xf numFmtId="0" fontId="5" fillId="2" borderId="1" xfId="0" applyFont="1" applyFill="1" applyBorder="1" applyAlignment="1">
      <alignment horizontal="left"/>
    </xf>
    <xf numFmtId="0" fontId="5" fillId="0" borderId="1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20" fillId="0" borderId="0" xfId="0" applyFont="1"/>
    <xf numFmtId="0" fontId="20" fillId="0" borderId="0" xfId="0" applyFont="1" applyAlignment="1">
      <alignment horizontal="left"/>
    </xf>
    <xf numFmtId="164" fontId="0" fillId="0" borderId="5" xfId="1" applyNumberFormat="1" applyFont="1" applyBorder="1"/>
    <xf numFmtId="164" fontId="0" fillId="0" borderId="6" xfId="1" applyNumberFormat="1" applyFont="1" applyBorder="1"/>
    <xf numFmtId="164" fontId="3" fillId="0" borderId="0" xfId="0" applyNumberFormat="1" applyFont="1"/>
    <xf numFmtId="0" fontId="4" fillId="0" borderId="38" xfId="0" applyFont="1" applyBorder="1"/>
    <xf numFmtId="42" fontId="1" fillId="0" borderId="26" xfId="0" applyNumberFormat="1" applyFont="1" applyBorder="1"/>
    <xf numFmtId="42" fontId="1" fillId="0" borderId="28" xfId="0" applyNumberFormat="1" applyFont="1" applyBorder="1"/>
    <xf numFmtId="0" fontId="0" fillId="0" borderId="37" xfId="0" applyBorder="1"/>
    <xf numFmtId="0" fontId="1" fillId="0" borderId="29" xfId="0" applyFont="1" applyBorder="1"/>
    <xf numFmtId="0" fontId="4" fillId="0" borderId="40" xfId="0" applyFont="1" applyBorder="1" applyAlignment="1">
      <alignment horizontal="center"/>
    </xf>
    <xf numFmtId="0" fontId="4" fillId="0" borderId="30" xfId="0" applyFont="1" applyBorder="1"/>
    <xf numFmtId="164" fontId="4" fillId="2" borderId="1" xfId="3" applyNumberFormat="1" applyFont="1" applyFill="1" applyBorder="1"/>
    <xf numFmtId="164" fontId="4" fillId="0" borderId="26" xfId="3" applyNumberFormat="1" applyFont="1" applyBorder="1"/>
    <xf numFmtId="164" fontId="4" fillId="2" borderId="26" xfId="3" applyNumberFormat="1" applyFont="1" applyFill="1" applyBorder="1"/>
    <xf numFmtId="164" fontId="1" fillId="2" borderId="26" xfId="3" applyNumberFormat="1" applyFont="1" applyFill="1" applyBorder="1"/>
    <xf numFmtId="0" fontId="4" fillId="0" borderId="0" xfId="0" applyFont="1"/>
    <xf numFmtId="42" fontId="4" fillId="0" borderId="36" xfId="0" applyNumberFormat="1" applyFont="1" applyBorder="1"/>
    <xf numFmtId="164" fontId="4" fillId="0" borderId="0" xfId="0" applyNumberFormat="1" applyFont="1"/>
    <xf numFmtId="42" fontId="4" fillId="4" borderId="0" xfId="0" applyNumberFormat="1" applyFont="1" applyFill="1"/>
    <xf numFmtId="0" fontId="4" fillId="0" borderId="5" xfId="0" applyFont="1" applyBorder="1" applyAlignment="1">
      <alignment horizontal="center"/>
    </xf>
    <xf numFmtId="164" fontId="0" fillId="0" borderId="41" xfId="1" applyNumberFormat="1" applyFont="1" applyBorder="1"/>
    <xf numFmtId="0" fontId="4" fillId="0" borderId="21" xfId="0" applyFont="1" applyBorder="1" applyAlignment="1">
      <alignment horizontal="center"/>
    </xf>
    <xf numFmtId="0" fontId="4" fillId="0" borderId="20" xfId="0" applyFont="1" applyBorder="1" applyAlignment="1">
      <alignment horizontal="center"/>
    </xf>
    <xf numFmtId="165" fontId="0" fillId="0" borderId="21" xfId="2" applyNumberFormat="1" applyFont="1" applyBorder="1"/>
    <xf numFmtId="165" fontId="0" fillId="0" borderId="41" xfId="2" applyNumberFormat="1" applyFont="1" applyBorder="1"/>
    <xf numFmtId="165" fontId="0" fillId="0" borderId="20" xfId="2" applyNumberFormat="1" applyFont="1" applyBorder="1"/>
    <xf numFmtId="165" fontId="0" fillId="0" borderId="4" xfId="2" applyNumberFormat="1" applyFont="1" applyBorder="1"/>
    <xf numFmtId="0" fontId="4" fillId="2" borderId="43" xfId="0" applyFont="1" applyFill="1" applyBorder="1" applyAlignment="1">
      <alignment horizontal="left"/>
    </xf>
    <xf numFmtId="164" fontId="0" fillId="2" borderId="4" xfId="3" applyNumberFormat="1" applyFont="1" applyFill="1" applyBorder="1"/>
    <xf numFmtId="164" fontId="4" fillId="2" borderId="27" xfId="3" applyNumberFormat="1" applyFont="1" applyFill="1" applyBorder="1"/>
    <xf numFmtId="164" fontId="4" fillId="3" borderId="35" xfId="1" applyNumberFormat="1" applyFont="1" applyFill="1" applyBorder="1" applyAlignment="1">
      <alignment horizontal="center"/>
    </xf>
    <xf numFmtId="0" fontId="26" fillId="0" borderId="0" xfId="0" applyFont="1"/>
    <xf numFmtId="0" fontId="27" fillId="0" borderId="0" xfId="0" applyFont="1" applyAlignment="1">
      <alignment wrapText="1"/>
    </xf>
    <xf numFmtId="0" fontId="16" fillId="0" borderId="0" xfId="7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 wrapText="1"/>
    </xf>
    <xf numFmtId="0" fontId="0" fillId="0" borderId="0" xfId="0" applyAlignment="1">
      <alignment vertical="center"/>
    </xf>
    <xf numFmtId="6" fontId="0" fillId="0" borderId="0" xfId="0" applyNumberFormat="1" applyAlignment="1">
      <alignment horizontal="center" vertical="center"/>
    </xf>
    <xf numFmtId="14" fontId="0" fillId="0" borderId="0" xfId="0" applyNumberFormat="1"/>
    <xf numFmtId="2" fontId="0" fillId="0" borderId="0" xfId="0" applyNumberFormat="1"/>
    <xf numFmtId="166" fontId="0" fillId="0" borderId="0" xfId="0" applyNumberFormat="1"/>
    <xf numFmtId="167" fontId="0" fillId="0" borderId="0" xfId="0" applyNumberFormat="1" applyAlignment="1">
      <alignment horizontal="center" vertical="center"/>
    </xf>
    <xf numFmtId="0" fontId="28" fillId="0" borderId="0" xfId="0" applyFont="1" applyAlignment="1">
      <alignment vertical="center"/>
    </xf>
    <xf numFmtId="0" fontId="0" fillId="0" borderId="0" xfId="0" applyAlignment="1">
      <alignment horizontal="center"/>
    </xf>
    <xf numFmtId="0" fontId="16" fillId="0" borderId="0" xfId="7" applyBorder="1"/>
    <xf numFmtId="0" fontId="0" fillId="0" borderId="0" xfId="0" applyAlignment="1">
      <alignment horizontal="center" vertical="center"/>
    </xf>
    <xf numFmtId="0" fontId="1" fillId="0" borderId="0" xfId="0" applyFont="1" applyAlignment="1">
      <alignment wrapText="1"/>
    </xf>
    <xf numFmtId="0" fontId="0" fillId="0" borderId="0" xfId="0" applyAlignment="1">
      <alignment wrapText="1"/>
    </xf>
    <xf numFmtId="0" fontId="29" fillId="0" borderId="0" xfId="0" applyFont="1" applyAlignment="1">
      <alignment vertical="center"/>
    </xf>
    <xf numFmtId="0" fontId="17" fillId="3" borderId="0" xfId="0" applyFont="1" applyFill="1" applyAlignment="1">
      <alignment horizontal="center" vertical="center"/>
    </xf>
    <xf numFmtId="0" fontId="5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0" fontId="5" fillId="0" borderId="1" xfId="0" applyFont="1" applyBorder="1"/>
    <xf numFmtId="0" fontId="18" fillId="0" borderId="0" xfId="0" applyFont="1" applyAlignment="1">
      <alignment horizontal="center"/>
    </xf>
    <xf numFmtId="0" fontId="1" fillId="0" borderId="29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4" fillId="0" borderId="29" xfId="0" applyFont="1" applyBorder="1"/>
    <xf numFmtId="0" fontId="4" fillId="0" borderId="3" xfId="0" applyFont="1" applyBorder="1"/>
    <xf numFmtId="0" fontId="4" fillId="3" borderId="22" xfId="0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39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4" fillId="0" borderId="2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26" xfId="0" applyFont="1" applyBorder="1" applyAlignment="1">
      <alignment horizontal="center"/>
    </xf>
    <xf numFmtId="0" fontId="1" fillId="2" borderId="29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0" fontId="0" fillId="0" borderId="29" xfId="0" applyBorder="1" applyAlignment="1">
      <alignment horizontal="right"/>
    </xf>
    <xf numFmtId="0" fontId="0" fillId="0" borderId="3" xfId="0" applyBorder="1" applyAlignment="1">
      <alignment horizontal="right"/>
    </xf>
    <xf numFmtId="0" fontId="4" fillId="2" borderId="29" xfId="0" applyFont="1" applyFill="1" applyBorder="1"/>
    <xf numFmtId="0" fontId="4" fillId="2" borderId="3" xfId="0" applyFont="1" applyFill="1" applyBorder="1"/>
    <xf numFmtId="0" fontId="4" fillId="0" borderId="29" xfId="0" applyFont="1" applyBorder="1" applyAlignment="1">
      <alignment horizontal="left"/>
    </xf>
    <xf numFmtId="0" fontId="4" fillId="0" borderId="3" xfId="0" applyFont="1" applyBorder="1" applyAlignment="1">
      <alignment horizontal="left"/>
    </xf>
    <xf numFmtId="0" fontId="5" fillId="0" borderId="29" xfId="0" applyFont="1" applyBorder="1"/>
    <xf numFmtId="0" fontId="5" fillId="0" borderId="3" xfId="0" applyFont="1" applyBorder="1"/>
    <xf numFmtId="0" fontId="4" fillId="2" borderId="29" xfId="0" applyFont="1" applyFill="1" applyBorder="1" applyAlignment="1">
      <alignment horizontal="left"/>
    </xf>
    <xf numFmtId="0" fontId="4" fillId="2" borderId="3" xfId="0" applyFont="1" applyFill="1" applyBorder="1" applyAlignment="1">
      <alignment horizontal="left"/>
    </xf>
    <xf numFmtId="0" fontId="5" fillId="0" borderId="29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4" fillId="2" borderId="37" xfId="0" applyFont="1" applyFill="1" applyBorder="1" applyAlignment="1">
      <alignment horizontal="left"/>
    </xf>
    <xf numFmtId="0" fontId="4" fillId="2" borderId="42" xfId="0" applyFont="1" applyFill="1" applyBorder="1" applyAlignment="1">
      <alignment horizontal="left"/>
    </xf>
    <xf numFmtId="42" fontId="4" fillId="3" borderId="11" xfId="0" applyNumberFormat="1" applyFont="1" applyFill="1" applyBorder="1" applyAlignment="1">
      <alignment horizontal="right"/>
    </xf>
    <xf numFmtId="42" fontId="4" fillId="3" borderId="12" xfId="0" applyNumberFormat="1" applyFont="1" applyFill="1" applyBorder="1" applyAlignment="1">
      <alignment horizontal="right"/>
    </xf>
    <xf numFmtId="42" fontId="4" fillId="3" borderId="13" xfId="0" applyNumberFormat="1" applyFont="1" applyFill="1" applyBorder="1" applyAlignment="1">
      <alignment horizontal="right"/>
    </xf>
    <xf numFmtId="0" fontId="4" fillId="2" borderId="32" xfId="0" applyFont="1" applyFill="1" applyBorder="1" applyAlignment="1">
      <alignment horizontal="left"/>
    </xf>
    <xf numFmtId="0" fontId="4" fillId="2" borderId="9" xfId="0" applyFont="1" applyFill="1" applyBorder="1" applyAlignment="1">
      <alignment horizontal="left"/>
    </xf>
    <xf numFmtId="0" fontId="4" fillId="0" borderId="34" xfId="0" applyFont="1" applyBorder="1" applyAlignment="1">
      <alignment horizontal="left"/>
    </xf>
    <xf numFmtId="0" fontId="4" fillId="0" borderId="10" xfId="0" applyFont="1" applyBorder="1" applyAlignment="1">
      <alignment horizontal="left"/>
    </xf>
    <xf numFmtId="0" fontId="4" fillId="0" borderId="32" xfId="0" applyFont="1" applyBorder="1" applyAlignment="1">
      <alignment horizontal="left"/>
    </xf>
    <xf numFmtId="0" fontId="4" fillId="0" borderId="9" xfId="0" applyFont="1" applyBorder="1" applyAlignment="1">
      <alignment horizontal="left"/>
    </xf>
    <xf numFmtId="0" fontId="17" fillId="3" borderId="2" xfId="0" applyFont="1" applyFill="1" applyBorder="1" applyAlignment="1">
      <alignment horizontal="center" vertical="center"/>
    </xf>
    <xf numFmtId="0" fontId="17" fillId="3" borderId="3" xfId="0" applyFont="1" applyFill="1" applyBorder="1" applyAlignment="1">
      <alignment horizontal="center" vertical="center"/>
    </xf>
    <xf numFmtId="0" fontId="6" fillId="0" borderId="0" xfId="0" applyFont="1" applyAlignment="1">
      <alignment horizontal="center"/>
    </xf>
    <xf numFmtId="0" fontId="4" fillId="2" borderId="11" xfId="0" applyFont="1" applyFill="1" applyBorder="1" applyAlignment="1">
      <alignment horizontal="left"/>
    </xf>
    <xf numFmtId="0" fontId="4" fillId="2" borderId="13" xfId="0" applyFont="1" applyFill="1" applyBorder="1" applyAlignment="1">
      <alignment horizontal="left"/>
    </xf>
    <xf numFmtId="49" fontId="25" fillId="0" borderId="0" xfId="0" applyNumberFormat="1" applyFont="1" applyAlignment="1">
      <alignment horizontal="left"/>
    </xf>
    <xf numFmtId="0" fontId="20" fillId="0" borderId="0" xfId="0" applyFont="1" applyAlignment="1">
      <alignment horizontal="left"/>
    </xf>
    <xf numFmtId="0" fontId="4" fillId="0" borderId="11" xfId="0" applyFont="1" applyBorder="1" applyAlignment="1">
      <alignment horizontal="center" vertical="center"/>
    </xf>
    <xf numFmtId="0" fontId="4" fillId="0" borderId="12" xfId="0" applyFont="1" applyBorder="1" applyAlignment="1">
      <alignment horizontal="center" vertical="center"/>
    </xf>
    <xf numFmtId="0" fontId="4" fillId="0" borderId="15" xfId="0" applyFont="1" applyBorder="1" applyAlignment="1">
      <alignment horizontal="center" vertical="center"/>
    </xf>
    <xf numFmtId="0" fontId="19" fillId="0" borderId="0" xfId="7" applyFont="1" applyAlignment="1">
      <alignment horizontal="center"/>
    </xf>
  </cellXfs>
  <cellStyles count="8">
    <cellStyle name="Comma 2" xfId="6" xr:uid="{1B2B807F-B3EA-4027-B1F8-6C7F7889F3A1}"/>
    <cellStyle name="Currency" xfId="1" builtinId="4"/>
    <cellStyle name="Currency 2" xfId="3" xr:uid="{00000000-0005-0000-0000-000001000000}"/>
    <cellStyle name="Hyperlink" xfId="7" builtinId="8"/>
    <cellStyle name="Normal" xfId="0" builtinId="0"/>
    <cellStyle name="Normal 2" xfId="5" xr:uid="{90636D81-B5F4-4D54-9D78-DD9D43D45CAE}"/>
    <cellStyle name="Percent" xfId="2" builtinId="5"/>
    <cellStyle name="Percent 2" xfId="4" xr:uid="{00000000-0005-0000-0000-00000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0</xdr:colOff>
          <xdr:row>0</xdr:row>
          <xdr:rowOff>0</xdr:rowOff>
        </xdr:from>
        <xdr:to>
          <xdr:col>5</xdr:col>
          <xdr:colOff>400050</xdr:colOff>
          <xdr:row>25</xdr:row>
          <xdr:rowOff>133350</xdr:rowOff>
        </xdr:to>
        <xdr:sp macro="" textlink="">
          <xdr:nvSpPr>
            <xdr:cNvPr id="2049" name="Object 1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7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1</xdr:row>
      <xdr:rowOff>0</xdr:rowOff>
    </xdr:from>
    <xdr:to>
      <xdr:col>16</xdr:col>
      <xdr:colOff>38100</xdr:colOff>
      <xdr:row>44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190500"/>
          <a:ext cx="9782175" cy="7115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44</xdr:row>
      <xdr:rowOff>152400</xdr:rowOff>
    </xdr:from>
    <xdr:to>
      <xdr:col>16</xdr:col>
      <xdr:colOff>57150</xdr:colOff>
      <xdr:row>89</xdr:row>
      <xdr:rowOff>133350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771"/>
        <a:stretch/>
      </xdr:blipFill>
      <xdr:spPr>
        <a:xfrm>
          <a:off x="0" y="7305675"/>
          <a:ext cx="9810750" cy="72675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10.bin"/><Relationship Id="rId1" Type="http://schemas.openxmlformats.org/officeDocument/2006/relationships/hyperlink" Target="https://fa.ucf.edu/wp-content/uploads/sites/2/Travel_Reference_Guide.pdf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hyperlink" Target="https://hr.ucf.edu/document/payroll-guidelines/" TargetMode="External"/><Relationship Id="rId1" Type="http://schemas.openxmlformats.org/officeDocument/2006/relationships/hyperlink" Target="https://studentaccounts.ucf.edu/tf-graduate/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Relationship Id="rId5" Type="http://schemas.openxmlformats.org/officeDocument/2006/relationships/image" Target="../media/image1.emf"/><Relationship Id="rId4" Type="http://schemas.openxmlformats.org/officeDocument/2006/relationships/package" Target="../embeddings/Microsoft_Word_Document.docx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7AC6F2-FF85-4533-A90E-484C7DE8CD2C}">
  <sheetPr>
    <pageSetUpPr fitToPage="1"/>
  </sheetPr>
  <dimension ref="A1:W600"/>
  <sheetViews>
    <sheetView zoomScale="90" zoomScaleNormal="90" workbookViewId="0">
      <selection activeCell="E39" sqref="E39:H39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43.1796875" bestFit="1" customWidth="1"/>
    <col min="12" max="12" width="13.26953125" bestFit="1" customWidth="1"/>
    <col min="13" max="13" width="10" bestFit="1" customWidth="1"/>
    <col min="14" max="14" width="10.54296875" bestFit="1" customWidth="1"/>
    <col min="15" max="15" width="10.54296875" customWidth="1"/>
    <col min="16" max="16" width="10.54296875" bestFit="1" customWidth="1"/>
    <col min="17" max="17" width="11.453125" customWidth="1"/>
    <col min="18" max="18" width="10" customWidth="1"/>
    <col min="19" max="19" width="10.1796875" customWidth="1"/>
    <col min="20" max="20" width="10.453125" customWidth="1"/>
    <col min="21" max="22" width="9.7265625" customWidth="1"/>
  </cols>
  <sheetData>
    <row r="1" spans="1:23" ht="14" x14ac:dyDescent="0.3">
      <c r="A1" s="173" t="s">
        <v>80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>
        <f>'PI Budget - 4Yr'!B2</f>
        <v>0</v>
      </c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>
        <f>'PI Budget - 4Yr'!B3</f>
        <v>0</v>
      </c>
      <c r="C3" s="40" t="s">
        <v>94</v>
      </c>
      <c r="E3" s="70">
        <f>'PI Budget - 4Yr'!E3</f>
        <v>0</v>
      </c>
      <c r="F3" s="70"/>
      <c r="G3" s="70"/>
      <c r="H3" s="70"/>
    </row>
    <row r="4" spans="1:23" ht="12.75" customHeight="1" x14ac:dyDescent="0.25">
      <c r="A4" s="42" t="s">
        <v>35</v>
      </c>
      <c r="B4" s="72">
        <f>'PI Budget - 4Yr'!B4</f>
        <v>0</v>
      </c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>
        <f>'PI Budget - 4Yr'!B5</f>
        <v>0</v>
      </c>
      <c r="C5" s="72"/>
      <c r="D5" s="72"/>
      <c r="E5" s="72"/>
      <c r="F5" s="72"/>
      <c r="G5" s="72"/>
      <c r="H5" s="72"/>
      <c r="I5" s="72"/>
    </row>
    <row r="6" spans="1:23" ht="13" thickBot="1" x14ac:dyDescent="0.3">
      <c r="E6"/>
      <c r="F6"/>
      <c r="G6"/>
      <c r="H6"/>
    </row>
    <row r="7" spans="1:23" ht="13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</row>
    <row r="9" spans="1:23" ht="13.5" thickBot="1" x14ac:dyDescent="0.35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127"/>
      <c r="L10" s="129" t="s">
        <v>109</v>
      </c>
      <c r="M10"/>
      <c r="N10" s="41" t="s">
        <v>97</v>
      </c>
      <c r="O10" s="41" t="s">
        <v>97</v>
      </c>
      <c r="P10" s="41" t="s">
        <v>97</v>
      </c>
      <c r="Q10" s="41" t="s">
        <v>97</v>
      </c>
      <c r="S10" s="41" t="s">
        <v>50</v>
      </c>
      <c r="T10" s="41" t="s">
        <v>50</v>
      </c>
      <c r="U10" s="41" t="s">
        <v>50</v>
      </c>
      <c r="V10" s="41" t="s">
        <v>50</v>
      </c>
      <c r="W10"/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130" t="s">
        <v>106</v>
      </c>
      <c r="L11" s="88" t="s">
        <v>110</v>
      </c>
      <c r="M11" s="26"/>
      <c r="N11" s="43" t="s">
        <v>3</v>
      </c>
      <c r="O11" s="43" t="s">
        <v>108</v>
      </c>
      <c r="P11" s="43" t="s">
        <v>111</v>
      </c>
      <c r="Q11" s="43" t="s">
        <v>112</v>
      </c>
      <c r="S11" s="43" t="s">
        <v>3</v>
      </c>
      <c r="T11" s="43" t="s">
        <v>108</v>
      </c>
      <c r="U11" s="43" t="s">
        <v>111</v>
      </c>
      <c r="V11" s="43" t="s">
        <v>112</v>
      </c>
      <c r="W11" s="1"/>
    </row>
    <row r="12" spans="1:23" x14ac:dyDescent="0.25">
      <c r="A12" s="90"/>
      <c r="B12" s="73" t="str">
        <f>'PI Budget - 4Yr'!B12</f>
        <v xml:space="preserve">PI - Dr. XXX  </v>
      </c>
      <c r="C12" s="80">
        <f>'PI Budget - 4Yr'!C12</f>
        <v>0</v>
      </c>
      <c r="D12" s="115">
        <f>'PI Budget - 4Yr'!D12</f>
        <v>0</v>
      </c>
      <c r="E12" s="27">
        <f>'PI Budget - 4Yr'!E12</f>
        <v>0</v>
      </c>
      <c r="F12" s="27">
        <f>'PI Budget - 4Yr'!F12</f>
        <v>0</v>
      </c>
      <c r="G12" s="27">
        <f>'PI Budget - 4Yr'!G12</f>
        <v>0</v>
      </c>
      <c r="H12" s="27">
        <f>'PI Budget - 4Yr'!H12</f>
        <v>0</v>
      </c>
      <c r="I12" s="91">
        <f>'PI Budget - 4Yr'!I12</f>
        <v>0</v>
      </c>
      <c r="K12" s="90" t="str">
        <f>B12</f>
        <v xml:space="preserve">PI - Dr. XXX  </v>
      </c>
      <c r="L12" s="126">
        <f>'PI Budget - 4Yr'!I67</f>
        <v>0</v>
      </c>
      <c r="M12" s="21"/>
      <c r="N12" s="121">
        <f>'PI Budget - 4Yr'!O12</f>
        <v>0</v>
      </c>
      <c r="O12" s="121">
        <f>'PI Budget - 4Yr'!P12</f>
        <v>0</v>
      </c>
      <c r="P12" s="121">
        <f>'PI Budget - 4Yr'!Q12</f>
        <v>0</v>
      </c>
      <c r="Q12" s="121">
        <f>'PI Budget - 4Yr'!R12</f>
        <v>0</v>
      </c>
      <c r="S12" s="68" t="e">
        <f>SUM(E12/N12)</f>
        <v>#DIV/0!</v>
      </c>
      <c r="T12" s="68" t="e">
        <f>SUM(F12/O12)</f>
        <v>#DIV/0!</v>
      </c>
      <c r="U12" s="68" t="e">
        <f>SUM(G12/P12)</f>
        <v>#DIV/0!</v>
      </c>
      <c r="V12" s="68" t="e">
        <f>SUM(H12/Q12)</f>
        <v>#DIV/0!</v>
      </c>
    </row>
    <row r="13" spans="1:23" x14ac:dyDescent="0.25">
      <c r="A13" s="90"/>
      <c r="B13" s="79" t="str">
        <f>'Co-PI1 Budget - 4Yr'!B13</f>
        <v xml:space="preserve">Co-PI1 - Dr. XXX  </v>
      </c>
      <c r="C13" s="80">
        <f>'Co-PI1 Budget - 4Yr'!C13</f>
        <v>0</v>
      </c>
      <c r="D13" s="115">
        <f>'Co-PI1 Budget - 4Yr'!D13</f>
        <v>0</v>
      </c>
      <c r="E13" s="27">
        <f>'Co-PI1 Budget - 4Yr'!E13</f>
        <v>0</v>
      </c>
      <c r="F13" s="27">
        <f>'Co-PI1 Budget - 4Yr'!F13</f>
        <v>0</v>
      </c>
      <c r="G13" s="27">
        <f>'Co-PI1 Budget - 4Yr'!G13</f>
        <v>0</v>
      </c>
      <c r="H13" s="27">
        <f>'Co-PI1 Budget - 4Yr'!H13</f>
        <v>0</v>
      </c>
      <c r="I13" s="91">
        <f>'Co-PI1 Budget - 4Yr'!I13</f>
        <v>0</v>
      </c>
      <c r="K13" s="128" t="str">
        <f t="shared" ref="K13:K17" si="0">B13</f>
        <v xml:space="preserve">Co-PI1 - Dr. XXX  </v>
      </c>
      <c r="L13" s="125">
        <f>'Co-PI1 Budget - 4Yr'!I67</f>
        <v>0</v>
      </c>
      <c r="M13" s="37"/>
      <c r="N13" s="121">
        <f>'Co-PI1 Budget - 4Yr'!O13</f>
        <v>0</v>
      </c>
      <c r="O13" s="121">
        <f>'Co-PI1 Budget - 4Yr'!P13</f>
        <v>0</v>
      </c>
      <c r="P13" s="121">
        <f>'Co-PI1 Budget - 4Yr'!Q13</f>
        <v>0</v>
      </c>
      <c r="Q13" s="121">
        <f>'Co-PI1 Budget - 4Yr'!R13</f>
        <v>0</v>
      </c>
      <c r="S13" s="68" t="e">
        <f t="shared" ref="S13:T17" si="1">SUM(E13/N13)</f>
        <v>#DIV/0!</v>
      </c>
      <c r="T13" s="68" t="e">
        <f t="shared" si="1"/>
        <v>#DIV/0!</v>
      </c>
      <c r="U13" s="68" t="e">
        <f t="shared" ref="U13:U17" si="2">SUM(G13/P13)</f>
        <v>#DIV/0!</v>
      </c>
      <c r="V13" s="68" t="e">
        <f t="shared" ref="V13:V17" si="3">SUM(H13/Q13)</f>
        <v>#DIV/0!</v>
      </c>
    </row>
    <row r="14" spans="1:23" x14ac:dyDescent="0.25">
      <c r="A14" s="90"/>
      <c r="B14" s="73" t="str">
        <f>'Co-PI2 Budget - 4Yr'!B14</f>
        <v xml:space="preserve">Co-PI2 - Dr. XXX </v>
      </c>
      <c r="C14" s="80">
        <f>'Co-PI2 Budget - 4Yr'!C14</f>
        <v>0</v>
      </c>
      <c r="D14" s="115">
        <f>'Co-PI2 Budget - 4Yr'!D14</f>
        <v>0</v>
      </c>
      <c r="E14" s="27">
        <f>'Co-PI2 Budget - 4Yr'!E14</f>
        <v>0</v>
      </c>
      <c r="F14" s="27">
        <f>'Co-PI2 Budget - 4Yr'!F14</f>
        <v>0</v>
      </c>
      <c r="G14" s="27">
        <f>'Co-PI2 Budget - 4Yr'!G14</f>
        <v>0</v>
      </c>
      <c r="H14" s="27">
        <f>'Co-PI2 Budget - 4Yr'!H14</f>
        <v>0</v>
      </c>
      <c r="I14" s="91">
        <f>'Co-PI2 Budget - 4Yr'!I14</f>
        <v>0</v>
      </c>
      <c r="K14" s="128" t="str">
        <f t="shared" si="0"/>
        <v xml:space="preserve">Co-PI2 - Dr. XXX </v>
      </c>
      <c r="L14" s="125">
        <f>'Co-PI2 Budget - 4Yr'!I67</f>
        <v>0</v>
      </c>
      <c r="M14" s="37"/>
      <c r="N14" s="121">
        <f>'Co-PI2 Budget - 4Yr'!O14</f>
        <v>0</v>
      </c>
      <c r="O14" s="121">
        <f>'Co-PI2 Budget - 4Yr'!P14</f>
        <v>0</v>
      </c>
      <c r="P14" s="121">
        <f>'Co-PI2 Budget - 4Yr'!Q14</f>
        <v>0</v>
      </c>
      <c r="Q14" s="121">
        <f>'Co-PI2 Budget - 4Yr'!R14</f>
        <v>0</v>
      </c>
      <c r="S14" s="68" t="e">
        <f t="shared" si="1"/>
        <v>#DIV/0!</v>
      </c>
      <c r="T14" s="68" t="e">
        <f t="shared" si="1"/>
        <v>#DIV/0!</v>
      </c>
      <c r="U14" s="68" t="e">
        <f t="shared" si="2"/>
        <v>#DIV/0!</v>
      </c>
      <c r="V14" s="68" t="e">
        <f t="shared" si="3"/>
        <v>#DIV/0!</v>
      </c>
    </row>
    <row r="15" spans="1:23" x14ac:dyDescent="0.25">
      <c r="A15" s="90"/>
      <c r="B15" s="79" t="str">
        <f>'Co-PI3 Budget - 4Yr'!B15</f>
        <v xml:space="preserve">Co-PI3 - Dr. XXX  </v>
      </c>
      <c r="C15" s="80">
        <f>'Co-PI3 Budget - 4Yr'!C15</f>
        <v>0</v>
      </c>
      <c r="D15" s="115">
        <f>'Co-PI3 Budget - 4Yr'!D15</f>
        <v>0</v>
      </c>
      <c r="E15" s="27">
        <f>'Co-PI3 Budget - 4Yr'!E15</f>
        <v>0</v>
      </c>
      <c r="F15" s="27">
        <f>'Co-PI3 Budget - 4Yr'!F15</f>
        <v>0</v>
      </c>
      <c r="G15" s="27">
        <f>'Co-PI3 Budget - 4Yr'!G15</f>
        <v>0</v>
      </c>
      <c r="H15" s="27">
        <f>'Co-PI3 Budget - 4Yr'!H15</f>
        <v>0</v>
      </c>
      <c r="I15" s="91">
        <f>'Co-PI3 Budget - 4Yr'!I15</f>
        <v>0</v>
      </c>
      <c r="K15" s="128" t="str">
        <f t="shared" si="0"/>
        <v xml:space="preserve">Co-PI3 - Dr. XXX  </v>
      </c>
      <c r="L15" s="125">
        <f>'Co-PI3 Budget - 4Yr'!I67</f>
        <v>0</v>
      </c>
      <c r="M15" s="21"/>
      <c r="N15" s="121">
        <f>'Co-PI3 Budget - 4Yr'!O15</f>
        <v>0</v>
      </c>
      <c r="O15" s="121">
        <f>'Co-PI3 Budget - 4Yr'!P15</f>
        <v>0</v>
      </c>
      <c r="P15" s="121">
        <f>'Co-PI3 Budget - 4Yr'!Q15</f>
        <v>0</v>
      </c>
      <c r="Q15" s="121">
        <f>'Co-PI3 Budget - 4Yr'!R15</f>
        <v>0</v>
      </c>
      <c r="S15" s="68" t="e">
        <f t="shared" si="1"/>
        <v>#DIV/0!</v>
      </c>
      <c r="T15" s="68" t="e">
        <f t="shared" si="1"/>
        <v>#DIV/0!</v>
      </c>
      <c r="U15" s="68" t="e">
        <f t="shared" si="2"/>
        <v>#DIV/0!</v>
      </c>
      <c r="V15" s="68" t="e">
        <f t="shared" si="3"/>
        <v>#DIV/0!</v>
      </c>
    </row>
    <row r="16" spans="1:23" x14ac:dyDescent="0.25">
      <c r="A16" s="90"/>
      <c r="B16" s="73" t="str">
        <f>'Co-PI4 Budget - 4Yr'!B16</f>
        <v xml:space="preserve">Co-PI4 - Dr. XXX  </v>
      </c>
      <c r="C16" s="80">
        <f>'Co-PI4 Budget - 4Yr'!C16</f>
        <v>0</v>
      </c>
      <c r="D16" s="115">
        <f>'Co-PI4 Budget - 4Yr'!D16</f>
        <v>0</v>
      </c>
      <c r="E16" s="27">
        <f>'Co-PI4 Budget - 4Yr'!E16</f>
        <v>0</v>
      </c>
      <c r="F16" s="27">
        <f>'Co-PI4 Budget - 4Yr'!F16</f>
        <v>0</v>
      </c>
      <c r="G16" s="27">
        <f>'Co-PI4 Budget - 4Yr'!G16</f>
        <v>0</v>
      </c>
      <c r="H16" s="27">
        <f>'Co-PI4 Budget - 4Yr'!H16</f>
        <v>0</v>
      </c>
      <c r="I16" s="91">
        <f>'Co-PI4 Budget - 4Yr'!I16</f>
        <v>0</v>
      </c>
      <c r="K16" s="128" t="str">
        <f t="shared" si="0"/>
        <v xml:space="preserve">Co-PI4 - Dr. XXX  </v>
      </c>
      <c r="L16" s="125">
        <f>'Co-PI4 Budget - 4Yr'!I67</f>
        <v>0</v>
      </c>
      <c r="M16" s="21"/>
      <c r="N16" s="121">
        <f>'Co-PI4 Budget - 4Yr'!O16</f>
        <v>0</v>
      </c>
      <c r="O16" s="121">
        <f>'Co-PI4 Budget - 4Yr'!P16</f>
        <v>0</v>
      </c>
      <c r="P16" s="121">
        <f>'Co-PI4 Budget - 4Yr'!Q16</f>
        <v>0</v>
      </c>
      <c r="Q16" s="121">
        <f>'Co-PI4 Budget - 4Yr'!R16</f>
        <v>0</v>
      </c>
      <c r="S16" s="68" t="e">
        <f t="shared" si="1"/>
        <v>#DIV/0!</v>
      </c>
      <c r="T16" s="68" t="e">
        <f t="shared" si="1"/>
        <v>#DIV/0!</v>
      </c>
      <c r="U16" s="68" t="e">
        <f t="shared" si="2"/>
        <v>#DIV/0!</v>
      </c>
      <c r="V16" s="68" t="e">
        <f t="shared" si="3"/>
        <v>#DIV/0!</v>
      </c>
    </row>
    <row r="17" spans="1:22" x14ac:dyDescent="0.25">
      <c r="A17" s="90"/>
      <c r="B17" s="79" t="str">
        <f>'Co-PI5 Budget - 4Yr'!B17</f>
        <v xml:space="preserve">Co-PI5 - Dr. XXX  </v>
      </c>
      <c r="C17" s="80">
        <f>'Co-PI5 Budget - 4Yr'!C17</f>
        <v>0</v>
      </c>
      <c r="D17" s="115">
        <f>'Co-PI5 Budget - 4Yr'!D17</f>
        <v>0</v>
      </c>
      <c r="E17" s="27">
        <f>'Co-PI5 Budget - 4Yr'!E17</f>
        <v>0</v>
      </c>
      <c r="F17" s="27">
        <f>'Co-PI5 Budget - 4Yr'!F17</f>
        <v>0</v>
      </c>
      <c r="G17" s="27">
        <f>'Co-PI5 Budget - 4Yr'!G17</f>
        <v>0</v>
      </c>
      <c r="H17" s="27">
        <f>'Co-PI5 Budget - 4Yr'!H17</f>
        <v>0</v>
      </c>
      <c r="I17" s="91">
        <f>'Co-PI5 Budget - 4Yr'!I17</f>
        <v>0</v>
      </c>
      <c r="K17" s="128" t="str">
        <f t="shared" si="0"/>
        <v xml:space="preserve">Co-PI5 - Dr. XXX  </v>
      </c>
      <c r="L17" s="125">
        <f>'Co-PI5 Budget - 4Yr'!I67</f>
        <v>0</v>
      </c>
      <c r="M17" s="21"/>
      <c r="N17" s="122">
        <f>'Co-PI5 Budget - 4Yr'!O17</f>
        <v>0</v>
      </c>
      <c r="O17" s="122">
        <f>'Co-PI5 Budget - 4Yr'!P17</f>
        <v>0</v>
      </c>
      <c r="P17" s="122">
        <f>'Co-PI5 Budget - 4Yr'!Q17</f>
        <v>0</v>
      </c>
      <c r="Q17" s="122">
        <f>'Co-PI5 Budget - 4Yr'!R17</f>
        <v>0</v>
      </c>
      <c r="S17" s="69" t="e">
        <f t="shared" si="1"/>
        <v>#DIV/0!</v>
      </c>
      <c r="T17" s="69" t="e">
        <f t="shared" si="1"/>
        <v>#DIV/0!</v>
      </c>
      <c r="U17" s="69" t="e">
        <f t="shared" si="2"/>
        <v>#DIV/0!</v>
      </c>
      <c r="V17" s="69" t="e">
        <f t="shared" si="3"/>
        <v>#DIV/0!</v>
      </c>
    </row>
    <row r="18" spans="1:22" ht="13.5" thickBot="1" x14ac:dyDescent="0.35">
      <c r="A18" s="174"/>
      <c r="B18" s="175"/>
      <c r="C18" s="80"/>
      <c r="D18" s="83"/>
      <c r="E18" s="27"/>
      <c r="F18" s="27"/>
      <c r="G18" s="27"/>
      <c r="H18" s="27"/>
      <c r="I18" s="91"/>
      <c r="K18" s="124" t="s">
        <v>107</v>
      </c>
      <c r="L18" s="136">
        <f>ROUND(SUM(L12:L17),0)</f>
        <v>0</v>
      </c>
      <c r="M18" s="21"/>
    </row>
    <row r="19" spans="1:22" x14ac:dyDescent="0.25">
      <c r="A19" s="186" t="s">
        <v>31</v>
      </c>
      <c r="B19" s="187"/>
      <c r="C19" s="62"/>
      <c r="D19" s="62"/>
      <c r="E19" s="27">
        <f>'PI Budget - 4Yr'!E19+'Co-PI1 Budget - 4Yr'!E19+'Co-PI2 Budget - 4Yr'!E19+'Co-PI3 Budget - 4Yr'!E19+'Co-PI4 Budget - 4Yr'!E19+'Co-PI5 Budget - 4Yr'!E19</f>
        <v>0</v>
      </c>
      <c r="F19" s="27">
        <f>'PI Budget - 4Yr'!F19+'Co-PI1 Budget - 4Yr'!F19+'Co-PI2 Budget - 4Yr'!F19+'Co-PI3 Budget - 4Yr'!F19+'Co-PI4 Budget - 4Yr'!F19+'Co-PI5 Budget - 4Yr'!F19</f>
        <v>0</v>
      </c>
      <c r="G19" s="27">
        <f>'PI Budget - 4Yr'!G19+'Co-PI1 Budget - 4Yr'!G19+'Co-PI2 Budget - 4Yr'!G19+'Co-PI3 Budget - 4Yr'!G19+'Co-PI4 Budget - 4Yr'!G19+'Co-PI5 Budget - 4Yr'!G19</f>
        <v>0</v>
      </c>
      <c r="H19" s="27">
        <f>'PI Budget - 4Yr'!H19+'Co-PI1 Budget - 4Yr'!H19+'Co-PI2 Budget - 4Yr'!H19+'Co-PI3 Budget - 4Yr'!H19+'Co-PI4 Budget - 4Yr'!H19+'Co-PI5 Budget - 4Yr'!H19</f>
        <v>0</v>
      </c>
      <c r="I19" s="92">
        <f>SUM(I12:I18)</f>
        <v>0</v>
      </c>
    </row>
    <row r="20" spans="1:22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135" t="s">
        <v>113</v>
      </c>
      <c r="L20" s="137">
        <f>I68</f>
        <v>0</v>
      </c>
    </row>
    <row r="21" spans="1:22" ht="13" x14ac:dyDescent="0.3">
      <c r="A21" s="188" t="s">
        <v>34</v>
      </c>
      <c r="B21" s="189"/>
      <c r="C21" s="80">
        <f>'PI Budget - 4Yr'!C21+'Co-PI1 Budget - 4Yr'!C21+'Co-PI2 Budget - 4Yr'!C21+'Co-PI3 Budget - 4Yr'!C21+'Co-PI4 Budget - 4Yr'!C21+'Co-PI5 Budget - 4Yr'!C21</f>
        <v>0</v>
      </c>
      <c r="D21" s="115">
        <f>'PI Budget - 4Yr'!D21+'Co-PI1 Budget - 4Yr'!D21+'Co-PI2 Budget - 4Yr'!D21+'Co-PI3 Budget - 4Yr'!D21+'Co-PI4 Budget - 4Yr'!D21+'Co-PI5 Budget - 4Yr'!D21</f>
        <v>0</v>
      </c>
      <c r="E21" s="27">
        <f>'PI Budget - 4Yr'!E21+'Co-PI1 Budget - 4Yr'!E21+'Co-PI2 Budget - 4Yr'!E21+'Co-PI3 Budget - 4Yr'!E21+'Co-PI4 Budget - 4Yr'!E21+'Co-PI5 Budget - 4Yr'!E21</f>
        <v>0</v>
      </c>
      <c r="F21" s="27">
        <f>'PI Budget - 4Yr'!F21+'Co-PI1 Budget - 4Yr'!F21+'Co-PI2 Budget - 4Yr'!F21+'Co-PI3 Budget - 4Yr'!F21+'Co-PI4 Budget - 4Yr'!F21+'Co-PI5 Budget - 4Yr'!F21</f>
        <v>0</v>
      </c>
      <c r="G21" s="27">
        <f>'PI Budget - 4Yr'!G21+'Co-PI1 Budget - 4Yr'!G21+'Co-PI2 Budget - 4Yr'!G21+'Co-PI3 Budget - 4Yr'!G21+'Co-PI4 Budget - 4Yr'!G21+'Co-PI5 Budget - 4Yr'!G21</f>
        <v>0</v>
      </c>
      <c r="H21" s="27">
        <f>'PI Budget - 4Yr'!H21+'Co-PI1 Budget - 4Yr'!H21+'Co-PI2 Budget - 4Yr'!H21+'Co-PI3 Budget - 4Yr'!H21+'Co-PI4 Budget - 4Yr'!H21+'Co-PI5 Budget - 4Yr'!H21</f>
        <v>0</v>
      </c>
      <c r="I21" s="91">
        <f>'PI Budget - 4Yr'!I21+'Co-PI1 Budget - 4Yr'!I21+'Co-PI2 Budget - 4Yr'!I21+'Co-PI3 Budget - 4Yr'!I21+'Co-PI4 Budget - 4Yr'!I21+'Co-PI5 Budget - 4Yr'!I21</f>
        <v>0</v>
      </c>
      <c r="K21" s="135"/>
      <c r="L21" s="135"/>
    </row>
    <row r="22" spans="1:22" ht="13" x14ac:dyDescent="0.3">
      <c r="A22" s="174" t="s">
        <v>123</v>
      </c>
      <c r="B22" s="175"/>
      <c r="C22" s="80">
        <f>'PI Budget - 4Yr'!C22+'Co-PI1 Budget - 4Yr'!C22+'Co-PI2 Budget - 4Yr'!C22+'Co-PI3 Budget - 4Yr'!C22+'Co-PI4 Budget - 4Yr'!C22+'Co-PI5 Budget - 4Yr'!C22</f>
        <v>0</v>
      </c>
      <c r="D22" s="115">
        <f>'PI Budget - 4Yr'!D22+'Co-PI1 Budget - 4Yr'!D22+'Co-PI2 Budget - 4Yr'!D22+'Co-PI3 Budget - 4Yr'!D22+'Co-PI4 Budget - 4Yr'!D22+'Co-PI5 Budget - 4Yr'!D22</f>
        <v>0</v>
      </c>
      <c r="E22" s="27">
        <f>'PI Budget - 4Yr'!E22+'Co-PI1 Budget - 4Yr'!E22+'Co-PI2 Budget - 4Yr'!E22+'Co-PI3 Budget - 4Yr'!E22+'Co-PI4 Budget - 4Yr'!E22+'Co-PI5 Budget - 4Yr'!E22</f>
        <v>0</v>
      </c>
      <c r="F22" s="27">
        <f>'PI Budget - 4Yr'!F22+'Co-PI1 Budget - 4Yr'!F22+'Co-PI2 Budget - 4Yr'!F22+'Co-PI3 Budget - 4Yr'!F22+'Co-PI4 Budget - 4Yr'!F22+'Co-PI5 Budget - 4Yr'!F22</f>
        <v>0</v>
      </c>
      <c r="G22" s="27">
        <f>'PI Budget - 4Yr'!G22+'Co-PI1 Budget - 4Yr'!G22+'Co-PI2 Budget - 4Yr'!G22+'Co-PI3 Budget - 4Yr'!G22+'Co-PI4 Budget - 4Yr'!G22+'Co-PI5 Budget - 4Yr'!G22</f>
        <v>0</v>
      </c>
      <c r="H22" s="27">
        <f>'PI Budget - 4Yr'!H22+'Co-PI1 Budget - 4Yr'!H22+'Co-PI2 Budget - 4Yr'!H22+'Co-PI3 Budget - 4Yr'!H22+'Co-PI4 Budget - 4Yr'!H22+'Co-PI5 Budget - 4Yr'!H22</f>
        <v>0</v>
      </c>
      <c r="I22" s="91">
        <f>'PI Budget - 4Yr'!I22+'Co-PI1 Budget - 4Yr'!I22+'Co-PI2 Budget - 4Yr'!I22+'Co-PI3 Budget - 4Yr'!I22+'Co-PI4 Budget - 4Yr'!I22+'Co-PI5 Budget - 4Yr'!I22</f>
        <v>0</v>
      </c>
      <c r="K22" s="135" t="s">
        <v>114</v>
      </c>
      <c r="L22" s="138">
        <f>L18-L20</f>
        <v>0</v>
      </c>
    </row>
    <row r="23" spans="1:22" x14ac:dyDescent="0.25">
      <c r="A23" s="174" t="s">
        <v>45</v>
      </c>
      <c r="B23" s="175"/>
      <c r="C23" s="80">
        <f>'PI Budget - 4Yr'!C23+'Co-PI1 Budget - 4Yr'!C23+'Co-PI2 Budget - 4Yr'!C23+'Co-PI3 Budget - 4Yr'!C23+'Co-PI4 Budget - 4Yr'!C23+'Co-PI5 Budget - 4Yr'!C23</f>
        <v>0</v>
      </c>
      <c r="D23" s="115">
        <f>'PI Budget - 4Yr'!D23+'Co-PI1 Budget - 4Yr'!D23+'Co-PI2 Budget - 4Yr'!D23+'Co-PI3 Budget - 4Yr'!D23+'Co-PI4 Budget - 4Yr'!D23+'Co-PI5 Budget - 4Yr'!D23</f>
        <v>0</v>
      </c>
      <c r="E23" s="27">
        <f>'PI Budget - 4Yr'!E23+'Co-PI1 Budget - 4Yr'!E23+'Co-PI2 Budget - 4Yr'!E23+'Co-PI3 Budget - 4Yr'!E23+'Co-PI4 Budget - 4Yr'!E23+'Co-PI5 Budget - 4Yr'!E23</f>
        <v>0</v>
      </c>
      <c r="F23" s="27">
        <f>'PI Budget - 4Yr'!F23+'Co-PI1 Budget - 4Yr'!F23+'Co-PI2 Budget - 4Yr'!F23+'Co-PI3 Budget - 4Yr'!F23+'Co-PI4 Budget - 4Yr'!F23+'Co-PI5 Budget - 4Yr'!F23</f>
        <v>0</v>
      </c>
      <c r="G23" s="27">
        <f>'PI Budget - 4Yr'!G23+'Co-PI1 Budget - 4Yr'!G23+'Co-PI2 Budget - 4Yr'!G23+'Co-PI3 Budget - 4Yr'!G23+'Co-PI4 Budget - 4Yr'!G23+'Co-PI5 Budget - 4Yr'!G23</f>
        <v>0</v>
      </c>
      <c r="H23" s="27">
        <f>'PI Budget - 4Yr'!H23+'Co-PI1 Budget - 4Yr'!H23+'Co-PI2 Budget - 4Yr'!H23+'Co-PI3 Budget - 4Yr'!H23+'Co-PI4 Budget - 4Yr'!H23+'Co-PI5 Budget - 4Yr'!H23</f>
        <v>0</v>
      </c>
      <c r="I23" s="91">
        <f>'PI Budget - 4Yr'!I23+'Co-PI1 Budget - 4Yr'!I23+'Co-PI2 Budget - 4Yr'!I23+'Co-PI3 Budget - 4Yr'!I23+'Co-PI4 Budget - 4Yr'!I23+'Co-PI5 Budget - 4Yr'!I23</f>
        <v>0</v>
      </c>
    </row>
    <row r="24" spans="1:22" x14ac:dyDescent="0.25">
      <c r="A24" s="174" t="s">
        <v>46</v>
      </c>
      <c r="B24" s="175"/>
      <c r="C24" s="80">
        <f>'PI Budget - 4Yr'!C24+'Co-PI1 Budget - 4Yr'!C24+'Co-PI2 Budget - 4Yr'!C24+'Co-PI3 Budget - 4Yr'!C24+'Co-PI4 Budget - 4Yr'!C24+'Co-PI5 Budget - 4Yr'!C24</f>
        <v>0</v>
      </c>
      <c r="D24" s="115">
        <f>'PI Budget - 4Yr'!D24+'Co-PI1 Budget - 4Yr'!D24+'Co-PI2 Budget - 4Yr'!D24+'Co-PI3 Budget - 4Yr'!D24+'Co-PI4 Budget - 4Yr'!D24+'Co-PI5 Budget - 4Yr'!D24</f>
        <v>0</v>
      </c>
      <c r="E24" s="27">
        <f>'PI Budget - 4Yr'!E24+'Co-PI1 Budget - 4Yr'!E24+'Co-PI2 Budget - 4Yr'!E24+'Co-PI3 Budget - 4Yr'!E24+'Co-PI4 Budget - 4Yr'!E24+'Co-PI5 Budget - 4Yr'!E24</f>
        <v>0</v>
      </c>
      <c r="F24" s="27">
        <f>'PI Budget - 4Yr'!F24+'Co-PI1 Budget - 4Yr'!F24+'Co-PI2 Budget - 4Yr'!F24+'Co-PI3 Budget - 4Yr'!F24+'Co-PI4 Budget - 4Yr'!F24+'Co-PI5 Budget - 4Yr'!F24</f>
        <v>0</v>
      </c>
      <c r="G24" s="27">
        <f>'PI Budget - 4Yr'!G24+'Co-PI1 Budget - 4Yr'!G24+'Co-PI2 Budget - 4Yr'!G24+'Co-PI3 Budget - 4Yr'!G24+'Co-PI4 Budget - 4Yr'!G24+'Co-PI5 Budget - 4Yr'!G24</f>
        <v>0</v>
      </c>
      <c r="H24" s="27">
        <f>'PI Budget - 4Yr'!H24+'Co-PI1 Budget - 4Yr'!H24+'Co-PI2 Budget - 4Yr'!H24+'Co-PI3 Budget - 4Yr'!H24+'Co-PI4 Budget - 4Yr'!H24+'Co-PI5 Budget - 4Yr'!H24</f>
        <v>0</v>
      </c>
      <c r="I24" s="91">
        <f>'PI Budget - 4Yr'!I24+'Co-PI1 Budget - 4Yr'!I24+'Co-PI2 Budget - 4Yr'!I24+'Co-PI3 Budget - 4Yr'!I24+'Co-PI4 Budget - 4Yr'!I24+'Co-PI5 Budget - 4Yr'!I24</f>
        <v>0</v>
      </c>
    </row>
    <row r="25" spans="1:22" x14ac:dyDescent="0.25">
      <c r="A25" s="174" t="s">
        <v>42</v>
      </c>
      <c r="B25" s="175"/>
      <c r="C25" s="80">
        <f>'PI Budget - 4Yr'!C25+'Co-PI1 Budget - 4Yr'!C25+'Co-PI2 Budget - 4Yr'!C25+'Co-PI3 Budget - 4Yr'!C25+'Co-PI4 Budget - 4Yr'!C25+'Co-PI5 Budget - 4Yr'!C25</f>
        <v>0</v>
      </c>
      <c r="D25" s="115">
        <f>'PI Budget - 4Yr'!D25+'Co-PI1 Budget - 4Yr'!D25+'Co-PI2 Budget - 4Yr'!D25+'Co-PI3 Budget - 4Yr'!D25+'Co-PI4 Budget - 4Yr'!D25+'Co-PI5 Budget - 4Yr'!D25</f>
        <v>0</v>
      </c>
      <c r="E25" s="27">
        <f>'PI Budget - 4Yr'!E25+'Co-PI1 Budget - 4Yr'!E25+'Co-PI2 Budget - 4Yr'!E25+'Co-PI3 Budget - 4Yr'!E25+'Co-PI4 Budget - 4Yr'!E25+'Co-PI5 Budget - 4Yr'!E25</f>
        <v>0</v>
      </c>
      <c r="F25" s="27">
        <f>'PI Budget - 4Yr'!F25+'Co-PI1 Budget - 4Yr'!F25+'Co-PI2 Budget - 4Yr'!F25+'Co-PI3 Budget - 4Yr'!F25+'Co-PI4 Budget - 4Yr'!F25+'Co-PI5 Budget - 4Yr'!F25</f>
        <v>0</v>
      </c>
      <c r="G25" s="27">
        <f>'PI Budget - 4Yr'!G25+'Co-PI1 Budget - 4Yr'!G25+'Co-PI2 Budget - 4Yr'!G25+'Co-PI3 Budget - 4Yr'!G25+'Co-PI4 Budget - 4Yr'!G25+'Co-PI5 Budget - 4Yr'!G25</f>
        <v>0</v>
      </c>
      <c r="H25" s="27">
        <f>'PI Budget - 4Yr'!H25+'Co-PI1 Budget - 4Yr'!H25+'Co-PI2 Budget - 4Yr'!H25+'Co-PI3 Budget - 4Yr'!H25+'Co-PI4 Budget - 4Yr'!H25+'Co-PI5 Budget - 4Yr'!H25</f>
        <v>0</v>
      </c>
      <c r="I25" s="91">
        <f>'PI Budget - 4Yr'!I25+'Co-PI1 Budget - 4Yr'!I25+'Co-PI2 Budget - 4Yr'!I25+'Co-PI3 Budget - 4Yr'!I25+'Co-PI4 Budget - 4Yr'!I25+'Co-PI5 Budget - 4Yr'!I25</f>
        <v>0</v>
      </c>
    </row>
    <row r="26" spans="1:22" x14ac:dyDescent="0.25">
      <c r="A26" s="174"/>
      <c r="B26" s="175"/>
      <c r="C26" s="80"/>
      <c r="D26" s="83"/>
      <c r="E26" s="27">
        <f>'PI Budget - 4Yr'!E26+'Co-PI1 Budget - 4Yr'!E26+'Co-PI2 Budget - 4Yr'!E26+'Co-PI3 Budget - 4Yr'!E26+'Co-PI4 Budget - 4Yr'!E26+'Co-PI5 Budget - 4Yr'!E26</f>
        <v>0</v>
      </c>
      <c r="F26" s="27">
        <f>'PI Budget - 4Yr'!F26+'Co-PI1 Budget - 4Yr'!F26+'Co-PI2 Budget - 4Yr'!F26+'Co-PI3 Budget - 4Yr'!F26+'Co-PI4 Budget - 4Yr'!F26+'Co-PI5 Budget - 4Yr'!F26</f>
        <v>0</v>
      </c>
      <c r="G26" s="27">
        <f>'PI Budget - 4Yr'!G26+'Co-PI1 Budget - 4Yr'!G26+'Co-PI2 Budget - 4Yr'!G26+'Co-PI3 Budget - 4Yr'!G26+'Co-PI4 Budget - 4Yr'!G26+'Co-PI5 Budget - 4Yr'!G26</f>
        <v>0</v>
      </c>
      <c r="H26" s="27">
        <f>'PI Budget - 4Yr'!H26+'Co-PI1 Budget - 4Yr'!H26+'Co-PI2 Budget - 4Yr'!H26+'Co-PI3 Budget - 4Yr'!H26+'Co-PI4 Budget - 4Yr'!H26+'Co-PI5 Budget - 4Yr'!H26</f>
        <v>0</v>
      </c>
      <c r="I26" s="91">
        <f>'PI Budget - 4Yr'!I26+'Co-PI1 Budget - 4Yr'!I26+'Co-PI2 Budget - 4Yr'!I26+'Co-PI3 Budget - 4Yr'!I26+'Co-PI4 Budget - 4Yr'!I26+'Co-PI5 Budget - 4Yr'!I26</f>
        <v>0</v>
      </c>
    </row>
    <row r="27" spans="1:22" x14ac:dyDescent="0.25">
      <c r="A27" s="186" t="s">
        <v>47</v>
      </c>
      <c r="B27" s="187"/>
      <c r="C27" s="62"/>
      <c r="D27" s="62"/>
      <c r="E27" s="27">
        <f>'PI Budget - 4Yr'!E27+'Co-PI1 Budget - 4Yr'!E27+'Co-PI2 Budget - 4Yr'!E27+'Co-PI3 Budget - 4Yr'!E27+'Co-PI4 Budget - 4Yr'!E27+'Co-PI5 Budget - 4Yr'!E27</f>
        <v>0</v>
      </c>
      <c r="F27" s="27">
        <f>'PI Budget - 4Yr'!F27+'Co-PI1 Budget - 4Yr'!F27+'Co-PI2 Budget - 4Yr'!F27+'Co-PI3 Budget - 4Yr'!F27+'Co-PI4 Budget - 4Yr'!F27+'Co-PI5 Budget - 4Yr'!F27</f>
        <v>0</v>
      </c>
      <c r="G27" s="27">
        <f>'PI Budget - 4Yr'!G27+'Co-PI1 Budget - 4Yr'!G27+'Co-PI2 Budget - 4Yr'!G27+'Co-PI3 Budget - 4Yr'!G27+'Co-PI4 Budget - 4Yr'!G27+'Co-PI5 Budget - 4Yr'!G27</f>
        <v>0</v>
      </c>
      <c r="H27" s="27">
        <f>'PI Budget - 4Yr'!H27+'Co-PI1 Budget - 4Yr'!H27+'Co-PI2 Budget - 4Yr'!H27+'Co-PI3 Budget - 4Yr'!H27+'Co-PI4 Budget - 4Yr'!H27+'Co-PI5 Budget - 4Yr'!H27</f>
        <v>0</v>
      </c>
      <c r="I27" s="91">
        <f>'PI Budget - 4Yr'!I27+'Co-PI1 Budget - 4Yr'!I27+'Co-PI2 Budget - 4Yr'!I27+'Co-PI3 Budget - 4Yr'!I27+'Co-PI4 Budget - 4Yr'!I27+'Co-PI5 Budget - 4Yr'!I27</f>
        <v>0</v>
      </c>
    </row>
    <row r="28" spans="1:22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</row>
    <row r="29" spans="1:22" x14ac:dyDescent="0.25">
      <c r="A29" s="174" t="s">
        <v>33</v>
      </c>
      <c r="B29" s="175"/>
      <c r="C29" s="114">
        <v>0.32</v>
      </c>
      <c r="D29" s="115"/>
      <c r="E29" s="27">
        <f>'PI Budget - 4Yr'!E29+'Co-PI1 Budget - 4Yr'!E29+'Co-PI2 Budget - 4Yr'!E29+'Co-PI3 Budget - 4Yr'!E29+'Co-PI4 Budget - 4Yr'!E29+'Co-PI5 Budget - 4Yr'!E29</f>
        <v>0</v>
      </c>
      <c r="F29" s="27">
        <f>'PI Budget - 4Yr'!F29+'Co-PI1 Budget - 4Yr'!F29+'Co-PI2 Budget - 4Yr'!F29+'Co-PI3 Budget - 4Yr'!F29+'Co-PI4 Budget - 4Yr'!F29+'Co-PI5 Budget - 4Yr'!F29</f>
        <v>0</v>
      </c>
      <c r="G29" s="27">
        <f>'PI Budget - 4Yr'!G29+'Co-PI1 Budget - 4Yr'!G29+'Co-PI2 Budget - 4Yr'!G29+'Co-PI3 Budget - 4Yr'!G29+'Co-PI4 Budget - 4Yr'!G29+'Co-PI5 Budget - 4Yr'!G29</f>
        <v>0</v>
      </c>
      <c r="H29" s="27">
        <f>'PI Budget - 4Yr'!H29+'Co-PI1 Budget - 4Yr'!H29+'Co-PI2 Budget - 4Yr'!H29+'Co-PI3 Budget - 4Yr'!H29+'Co-PI4 Budget - 4Yr'!H29+'Co-PI5 Budget - 4Yr'!H29</f>
        <v>0</v>
      </c>
      <c r="I29" s="91">
        <f>'PI Budget - 4Yr'!I29+'Co-PI1 Budget - 4Yr'!I29+'Co-PI2 Budget - 4Yr'!I29+'Co-PI3 Budget - 4Yr'!I29+'Co-PI4 Budget - 4Yr'!I29+'Co-PI5 Budget - 4Yr'!I29</f>
        <v>0</v>
      </c>
    </row>
    <row r="30" spans="1:22" x14ac:dyDescent="0.25">
      <c r="A30" s="188" t="s">
        <v>34</v>
      </c>
      <c r="B30" s="189"/>
      <c r="C30" s="114">
        <v>0.2</v>
      </c>
      <c r="D30" s="115"/>
      <c r="E30" s="27">
        <f>'PI Budget - 4Yr'!E30+'Co-PI1 Budget - 4Yr'!E30+'Co-PI2 Budget - 4Yr'!E30+'Co-PI3 Budget - 4Yr'!E30+'Co-PI4 Budget - 4Yr'!E30+'Co-PI5 Budget - 4Yr'!E30</f>
        <v>0</v>
      </c>
      <c r="F30" s="27">
        <f>'PI Budget - 4Yr'!F30+'Co-PI1 Budget - 4Yr'!F30+'Co-PI2 Budget - 4Yr'!F30+'Co-PI3 Budget - 4Yr'!F30+'Co-PI4 Budget - 4Yr'!F30+'Co-PI5 Budget - 4Yr'!F30</f>
        <v>0</v>
      </c>
      <c r="G30" s="27">
        <f>'PI Budget - 4Yr'!G30+'Co-PI1 Budget - 4Yr'!G30+'Co-PI2 Budget - 4Yr'!G30+'Co-PI3 Budget - 4Yr'!G30+'Co-PI4 Budget - 4Yr'!G30+'Co-PI5 Budget - 4Yr'!G30</f>
        <v>0</v>
      </c>
      <c r="H30" s="27">
        <f>'PI Budget - 4Yr'!H30+'Co-PI1 Budget - 4Yr'!H30+'Co-PI2 Budget - 4Yr'!H30+'Co-PI3 Budget - 4Yr'!H30+'Co-PI4 Budget - 4Yr'!H30+'Co-PI5 Budget - 4Yr'!H30</f>
        <v>0</v>
      </c>
      <c r="I30" s="91">
        <f>'PI Budget - 4Yr'!I30+'Co-PI1 Budget - 4Yr'!I30+'Co-PI2 Budget - 4Yr'!I30+'Co-PI3 Budget - 4Yr'!I30+'Co-PI4 Budget - 4Yr'!I30+'Co-PI5 Budget - 4Yr'!I30</f>
        <v>0</v>
      </c>
    </row>
    <row r="31" spans="1:22" x14ac:dyDescent="0.25">
      <c r="A31" s="174" t="s">
        <v>43</v>
      </c>
      <c r="B31" s="175"/>
      <c r="C31" s="114">
        <v>0.02</v>
      </c>
      <c r="D31" s="115"/>
      <c r="E31" s="27">
        <f>'PI Budget - 4Yr'!E31+'Co-PI1 Budget - 4Yr'!E31+'Co-PI2 Budget - 4Yr'!E31+'Co-PI3 Budget - 4Yr'!E31+'Co-PI4 Budget - 4Yr'!E31+'Co-PI5 Budget - 4Yr'!E31</f>
        <v>0</v>
      </c>
      <c r="F31" s="27">
        <f>'PI Budget - 4Yr'!F31+'Co-PI1 Budget - 4Yr'!F31+'Co-PI2 Budget - 4Yr'!F31+'Co-PI3 Budget - 4Yr'!F31+'Co-PI4 Budget - 4Yr'!F31+'Co-PI5 Budget - 4Yr'!F31</f>
        <v>0</v>
      </c>
      <c r="G31" s="27">
        <f>'PI Budget - 4Yr'!G31+'Co-PI1 Budget - 4Yr'!G31+'Co-PI2 Budget - 4Yr'!G31+'Co-PI3 Budget - 4Yr'!G31+'Co-PI4 Budget - 4Yr'!G31+'Co-PI5 Budget - 4Yr'!G31</f>
        <v>0</v>
      </c>
      <c r="H31" s="27">
        <f>'PI Budget - 4Yr'!H31+'Co-PI1 Budget - 4Yr'!H31+'Co-PI2 Budget - 4Yr'!H31+'Co-PI3 Budget - 4Yr'!H31+'Co-PI4 Budget - 4Yr'!H31+'Co-PI5 Budget - 4Yr'!H31</f>
        <v>0</v>
      </c>
      <c r="I31" s="91">
        <f>'PI Budget - 4Yr'!I31+'Co-PI1 Budget - 4Yr'!I31+'Co-PI2 Budget - 4Yr'!I31+'Co-PI3 Budget - 4Yr'!I31+'Co-PI4 Budget - 4Yr'!I31+'Co-PI5 Budget - 4Yr'!I31</f>
        <v>0</v>
      </c>
    </row>
    <row r="32" spans="1:22" x14ac:dyDescent="0.25">
      <c r="A32" s="174" t="s">
        <v>42</v>
      </c>
      <c r="B32" s="175"/>
      <c r="C32" s="114">
        <v>0.11</v>
      </c>
      <c r="D32" s="115"/>
      <c r="E32" s="27">
        <f>'PI Budget - 4Yr'!E32+'Co-PI1 Budget - 4Yr'!E32+'Co-PI2 Budget - 4Yr'!E32+'Co-PI3 Budget - 4Yr'!E32+'Co-PI4 Budget - 4Yr'!E32+'Co-PI5 Budget - 4Yr'!E32</f>
        <v>0</v>
      </c>
      <c r="F32" s="27">
        <f>'PI Budget - 4Yr'!F32+'Co-PI1 Budget - 4Yr'!F32+'Co-PI2 Budget - 4Yr'!F32+'Co-PI3 Budget - 4Yr'!F32+'Co-PI4 Budget - 4Yr'!F32+'Co-PI5 Budget - 4Yr'!F32</f>
        <v>0</v>
      </c>
      <c r="G32" s="27">
        <f>'PI Budget - 4Yr'!G32+'Co-PI1 Budget - 4Yr'!G32+'Co-PI2 Budget - 4Yr'!G32+'Co-PI3 Budget - 4Yr'!G32+'Co-PI4 Budget - 4Yr'!G32+'Co-PI5 Budget - 4Yr'!G32</f>
        <v>0</v>
      </c>
      <c r="H32" s="27">
        <f>'PI Budget - 4Yr'!H32+'Co-PI1 Budget - 4Yr'!H32+'Co-PI2 Budget - 4Yr'!H32+'Co-PI3 Budget - 4Yr'!H32+'Co-PI4 Budget - 4Yr'!H32+'Co-PI5 Budget - 4Yr'!H32</f>
        <v>0</v>
      </c>
      <c r="I32" s="91">
        <f>'PI Budget - 4Yr'!I32+'Co-PI1 Budget - 4Yr'!I32+'Co-PI2 Budget - 4Yr'!I32+'Co-PI3 Budget - 4Yr'!I32+'Co-PI4 Budget - 4Yr'!I32+'Co-PI5 Budget - 4Yr'!I32</f>
        <v>0</v>
      </c>
    </row>
    <row r="33" spans="1:14" x14ac:dyDescent="0.25">
      <c r="A33" s="174"/>
      <c r="B33" s="175"/>
      <c r="C33" s="106"/>
      <c r="D33" s="115"/>
      <c r="E33" s="27"/>
      <c r="F33" s="27"/>
      <c r="G33" s="27"/>
      <c r="H33" s="27"/>
      <c r="I33" s="94"/>
    </row>
    <row r="34" spans="1:14" x14ac:dyDescent="0.25">
      <c r="A34" s="186" t="s">
        <v>32</v>
      </c>
      <c r="B34" s="187"/>
      <c r="C34" s="63"/>
      <c r="D34" s="62"/>
      <c r="E34" s="27">
        <f>'PI Budget - 4Yr'!E34+'Co-PI1 Budget - 4Yr'!E34+'Co-PI2 Budget - 4Yr'!E34+'Co-PI3 Budget - 4Yr'!E34+'Co-PI4 Budget - 4Yr'!E34+'Co-PI5 Budget - 4Yr'!E34</f>
        <v>0</v>
      </c>
      <c r="F34" s="27">
        <f>'PI Budget - 4Yr'!F34+'Co-PI1 Budget - 4Yr'!F34+'Co-PI2 Budget - 4Yr'!F34+'Co-PI3 Budget - 4Yr'!F34+'Co-PI4 Budget - 4Yr'!F34+'Co-PI5 Budget - 4Yr'!F34</f>
        <v>0</v>
      </c>
      <c r="G34" s="27">
        <f>'PI Budget - 4Yr'!G34+'Co-PI1 Budget - 4Yr'!G34+'Co-PI2 Budget - 4Yr'!G34+'Co-PI3 Budget - 4Yr'!G34+'Co-PI4 Budget - 4Yr'!G34+'Co-PI5 Budget - 4Yr'!G34</f>
        <v>0</v>
      </c>
      <c r="H34" s="27">
        <f>'PI Budget - 4Yr'!H34+'Co-PI1 Budget - 4Yr'!H34+'Co-PI2 Budget - 4Yr'!H34+'Co-PI3 Budget - 4Yr'!H34+'Co-PI4 Budget - 4Yr'!H34+'Co-PI5 Budget - 4Yr'!H34</f>
        <v>0</v>
      </c>
      <c r="I34" s="134">
        <f>'PI Budget - 4Yr'!I34+'Co-PI1 Budget - 4Yr'!I34+'Co-PI2 Budget - 4Yr'!I34+'Co-PI3 Budget - 4Yr'!I34+'Co-PI4 Budget - 4Yr'!I34+'Co-PI5 Budget - 4Yr'!I34</f>
        <v>0</v>
      </c>
    </row>
    <row r="35" spans="1:14" ht="13" x14ac:dyDescent="0.3">
      <c r="A35" s="190" t="s">
        <v>6</v>
      </c>
      <c r="B35" s="191"/>
      <c r="C35" s="64"/>
      <c r="D35" s="64"/>
      <c r="E35" s="131">
        <f>'PI Budget - 4Yr'!E35+'Co-PI1 Budget - 4Yr'!E35+'Co-PI2 Budget - 4Yr'!E35+'Co-PI3 Budget - 4Yr'!E35+'Co-PI4 Budget - 4Yr'!E35+'Co-PI5 Budget - 4Yr'!E35</f>
        <v>0</v>
      </c>
      <c r="F35" s="131">
        <f>'PI Budget - 4Yr'!F35+'Co-PI1 Budget - 4Yr'!F35+'Co-PI2 Budget - 4Yr'!F35+'Co-PI3 Budget - 4Yr'!F35+'Co-PI4 Budget - 4Yr'!F35+'Co-PI5 Budget - 4Yr'!F35</f>
        <v>0</v>
      </c>
      <c r="G35" s="131">
        <f>'PI Budget - 4Yr'!G35+'Co-PI1 Budget - 4Yr'!G35+'Co-PI2 Budget - 4Yr'!G35+'Co-PI3 Budget - 4Yr'!G35+'Co-PI4 Budget - 4Yr'!G35+'Co-PI5 Budget - 4Yr'!G35</f>
        <v>0</v>
      </c>
      <c r="H35" s="131">
        <f>'PI Budget - 4Yr'!H35+'Co-PI1 Budget - 4Yr'!H35+'Co-PI2 Budget - 4Yr'!H35+'Co-PI3 Budget - 4Yr'!H35+'Co-PI4 Budget - 4Yr'!H35+'Co-PI5 Budget - 4Yr'!H35</f>
        <v>0</v>
      </c>
      <c r="I35" s="133">
        <f>'PI Budget - 4Yr'!I35+'Co-PI1 Budget - 4Yr'!I35+'Co-PI2 Budget - 4Yr'!I35+'Co-PI3 Budget - 4Yr'!I35+'Co-PI4 Budget - 4Yr'!I35+'Co-PI5 Budget - 4Yr'!I35</f>
        <v>0</v>
      </c>
    </row>
    <row r="36" spans="1:14" ht="13" x14ac:dyDescent="0.3">
      <c r="A36" s="194"/>
      <c r="B36" s="195"/>
      <c r="C36" s="64"/>
      <c r="D36" s="2"/>
      <c r="E36" s="27"/>
      <c r="F36" s="27"/>
      <c r="G36" s="27"/>
      <c r="H36" s="27"/>
      <c r="I36" s="97"/>
    </row>
    <row r="37" spans="1:14" ht="13" x14ac:dyDescent="0.3">
      <c r="A37" s="190" t="s">
        <v>7</v>
      </c>
      <c r="B37" s="191"/>
      <c r="C37" s="64"/>
      <c r="D37" s="64"/>
      <c r="E37" s="131"/>
      <c r="F37" s="131"/>
      <c r="G37" s="131"/>
      <c r="H37" s="131"/>
      <c r="I37" s="132"/>
    </row>
    <row r="38" spans="1:14" ht="13" x14ac:dyDescent="0.3">
      <c r="A38" s="174" t="s">
        <v>115</v>
      </c>
      <c r="B38" s="175"/>
      <c r="C38" s="62"/>
      <c r="D38" s="4"/>
      <c r="E38" s="27">
        <f>'PI Budget - 4Yr'!E38+'Co-PI1 Budget - 4Yr'!E38+'Co-PI2 Budget - 4Yr'!E38+'Co-PI3 Budget - 4Yr'!E38+'Co-PI4 Budget - 4Yr'!E38+'Co-PI5 Budget - 4Yr'!E38</f>
        <v>0</v>
      </c>
      <c r="F38" s="27">
        <f>'PI Budget - 4Yr'!F38+'Co-PI1 Budget - 4Yr'!F38+'Co-PI2 Budget - 4Yr'!F38+'Co-PI3 Budget - 4Yr'!F38+'Co-PI4 Budget - 4Yr'!F38+'Co-PI5 Budget - 4Yr'!F38</f>
        <v>0</v>
      </c>
      <c r="G38" s="27">
        <f>'PI Budget - 4Yr'!G38+'Co-PI1 Budget - 4Yr'!G38+'Co-PI2 Budget - 4Yr'!G38+'Co-PI3 Budget - 4Yr'!G38+'Co-PI4 Budget - 4Yr'!G38+'Co-PI5 Budget - 4Yr'!G38</f>
        <v>0</v>
      </c>
      <c r="H38" s="27">
        <f>'PI Budget - 4Yr'!H38+'Co-PI1 Budget - 4Yr'!H38+'Co-PI2 Budget - 4Yr'!H38+'Co-PI3 Budget - 4Yr'!H38+'Co-PI4 Budget - 4Yr'!H38+'Co-PI5 Budget - 4Yr'!H38</f>
        <v>0</v>
      </c>
      <c r="I38" s="91">
        <f>SUM(E38:H38)</f>
        <v>0</v>
      </c>
      <c r="N38" s="31"/>
    </row>
    <row r="39" spans="1:14" ht="13" x14ac:dyDescent="0.3">
      <c r="A39" s="174" t="s">
        <v>116</v>
      </c>
      <c r="B39" s="175"/>
      <c r="C39" s="62"/>
      <c r="D39" s="4"/>
      <c r="E39" s="27">
        <f>'PI Budget - 4Yr'!E39+'Co-PI1 Budget - 4Yr'!E39+'Co-PI2 Budget - 4Yr'!E39+'Co-PI3 Budget - 4Yr'!E39+'Co-PI4 Budget - 4Yr'!E39+'Co-PI5 Budget - 4Yr'!E39</f>
        <v>0</v>
      </c>
      <c r="F39" s="27">
        <f>'PI Budget - 4Yr'!F39+'Co-PI1 Budget - 4Yr'!F39+'Co-PI2 Budget - 4Yr'!F39+'Co-PI3 Budget - 4Yr'!F39+'Co-PI4 Budget - 4Yr'!F39+'Co-PI5 Budget - 4Yr'!F39</f>
        <v>0</v>
      </c>
      <c r="G39" s="27">
        <f>'PI Budget - 4Yr'!G39+'Co-PI1 Budget - 4Yr'!G39+'Co-PI2 Budget - 4Yr'!G39+'Co-PI3 Budget - 4Yr'!G39+'Co-PI4 Budget - 4Yr'!G39+'Co-PI5 Budget - 4Yr'!G39</f>
        <v>0</v>
      </c>
      <c r="H39" s="27">
        <f>'PI Budget - 4Yr'!H39+'Co-PI1 Budget - 4Yr'!H39+'Co-PI2 Budget - 4Yr'!H39+'Co-PI3 Budget - 4Yr'!H39+'Co-PI4 Budget - 4Yr'!H39+'Co-PI5 Budget - 4Yr'!H39</f>
        <v>0</v>
      </c>
      <c r="I39" s="91">
        <f>SUM(E39:H39)</f>
        <v>0</v>
      </c>
      <c r="N39" s="31"/>
    </row>
    <row r="40" spans="1:14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27">
        <f>ROUND(SUM(D40:D40),0)</f>
        <v>0</v>
      </c>
      <c r="G40" s="27">
        <f>ROUND(SUM(E40:E40),0)</f>
        <v>0</v>
      </c>
      <c r="H40" s="27">
        <f>ROUND(SUM(F40:F40),0)</f>
        <v>0</v>
      </c>
      <c r="I40" s="133">
        <f>SUM(E40:H40)</f>
        <v>0</v>
      </c>
    </row>
    <row r="41" spans="1:14" ht="13" x14ac:dyDescent="0.3">
      <c r="A41" s="176"/>
      <c r="B41" s="177"/>
      <c r="C41" s="64"/>
      <c r="D41" s="2"/>
      <c r="E41" s="27"/>
      <c r="F41" s="27"/>
      <c r="G41" s="27"/>
      <c r="H41" s="27"/>
      <c r="I41" s="94"/>
    </row>
    <row r="42" spans="1:14" ht="13" x14ac:dyDescent="0.3">
      <c r="A42" s="176" t="s">
        <v>8</v>
      </c>
      <c r="B42" s="177"/>
      <c r="C42" s="105" t="s">
        <v>83</v>
      </c>
      <c r="D42" s="2"/>
      <c r="E42" s="27"/>
      <c r="F42" s="27"/>
      <c r="G42" s="27"/>
      <c r="H42" s="27"/>
      <c r="I42" s="94"/>
    </row>
    <row r="43" spans="1:14" x14ac:dyDescent="0.25">
      <c r="A43" s="174" t="s">
        <v>13</v>
      </c>
      <c r="B43" s="175"/>
      <c r="C43" s="80">
        <f>'PI Budget - 4Yr'!C43+'Co-PI1 Budget - 4Yr'!C43+'Co-PI2 Budget - 4Yr'!C43+'Co-PI3 Budget - 4Yr'!C43+'Co-PI4 Budget - 4Yr'!C43+'Co-PI5 Budget - 4Yr'!C43</f>
        <v>0</v>
      </c>
      <c r="D43" s="4"/>
      <c r="E43" s="27">
        <f>'PI Budget - 4Yr'!E43+'Co-PI1 Budget - 4Yr'!E43+'Co-PI2 Budget - 4Yr'!E43+'Co-PI3 Budget - 4Yr'!E43+'Co-PI4 Budget - 4Yr'!E43+'Co-PI5 Budget - 4Yr'!E43</f>
        <v>0</v>
      </c>
      <c r="F43" s="27">
        <f>'PI Budget - 4Yr'!F43+'Co-PI1 Budget - 4Yr'!F43+'Co-PI2 Budget - 4Yr'!F43+'Co-PI3 Budget - 4Yr'!F43+'Co-PI4 Budget - 4Yr'!F43+'Co-PI5 Budget - 4Yr'!F43</f>
        <v>0</v>
      </c>
      <c r="G43" s="27">
        <f>'PI Budget - 4Yr'!G43+'Co-PI1 Budget - 4Yr'!G43+'Co-PI2 Budget - 4Yr'!G43+'Co-PI3 Budget - 4Yr'!G43+'Co-PI4 Budget - 4Yr'!G43+'Co-PI5 Budget - 4Yr'!G43</f>
        <v>0</v>
      </c>
      <c r="H43" s="27">
        <f>'PI Budget - 4Yr'!H43+'Co-PI1 Budget - 4Yr'!H43+'Co-PI2 Budget - 4Yr'!H43+'Co-PI3 Budget - 4Yr'!H43+'Co-PI4 Budget - 4Yr'!H43+'Co-PI5 Budget - 4Yr'!H43</f>
        <v>0</v>
      </c>
      <c r="I43" s="91">
        <f>'PI Budget - 4Yr'!I43+'Co-PI1 Budget - 4Yr'!I43+'Co-PI2 Budget - 4Yr'!I43+'Co-PI3 Budget - 4Yr'!I43+'Co-PI4 Budget - 4Yr'!I43+'Co-PI5 Budget - 4Yr'!I43</f>
        <v>0</v>
      </c>
    </row>
    <row r="44" spans="1:14" x14ac:dyDescent="0.25">
      <c r="A44" s="174" t="s">
        <v>14</v>
      </c>
      <c r="B44" s="175"/>
      <c r="C44" s="80">
        <f>'PI Budget - 4Yr'!C44+'Co-PI1 Budget - 4Yr'!C44+'Co-PI2 Budget - 4Yr'!C44+'Co-PI3 Budget - 4Yr'!C44+'Co-PI4 Budget - 4Yr'!C44+'Co-PI5 Budget - 4Yr'!C44</f>
        <v>0</v>
      </c>
      <c r="D44" s="4"/>
      <c r="E44" s="27">
        <f>'PI Budget - 4Yr'!E44+'Co-PI1 Budget - 4Yr'!E44+'Co-PI2 Budget - 4Yr'!E44+'Co-PI3 Budget - 4Yr'!E44+'Co-PI4 Budget - 4Yr'!E44+'Co-PI5 Budget - 4Yr'!E44</f>
        <v>0</v>
      </c>
      <c r="F44" s="27">
        <f>'PI Budget - 4Yr'!F44+'Co-PI1 Budget - 4Yr'!F44+'Co-PI2 Budget - 4Yr'!F44+'Co-PI3 Budget - 4Yr'!F44+'Co-PI4 Budget - 4Yr'!F44+'Co-PI5 Budget - 4Yr'!F44</f>
        <v>0</v>
      </c>
      <c r="G44" s="27">
        <f>'PI Budget - 4Yr'!G44+'Co-PI1 Budget - 4Yr'!G44+'Co-PI2 Budget - 4Yr'!G44+'Co-PI3 Budget - 4Yr'!G44+'Co-PI4 Budget - 4Yr'!G44+'Co-PI5 Budget - 4Yr'!G44</f>
        <v>0</v>
      </c>
      <c r="H44" s="27">
        <f>'PI Budget - 4Yr'!H44+'Co-PI1 Budget - 4Yr'!H44+'Co-PI2 Budget - 4Yr'!H44+'Co-PI3 Budget - 4Yr'!H44+'Co-PI4 Budget - 4Yr'!H44+'Co-PI5 Budget - 4Yr'!H44</f>
        <v>0</v>
      </c>
      <c r="I44" s="91">
        <f>'PI Budget - 4Yr'!I44+'Co-PI1 Budget - 4Yr'!I44+'Co-PI2 Budget - 4Yr'!I44+'Co-PI3 Budget - 4Yr'!I44+'Co-PI4 Budget - 4Yr'!I44+'Co-PI5 Budget - 4Yr'!I44</f>
        <v>0</v>
      </c>
    </row>
    <row r="45" spans="1:14" ht="13" x14ac:dyDescent="0.3">
      <c r="A45" s="196" t="s">
        <v>25</v>
      </c>
      <c r="B45" s="197"/>
      <c r="C45" s="65"/>
      <c r="D45" s="116"/>
      <c r="E45" s="131">
        <f>'PI Budget - 4Yr'!E45+'Co-PI1 Budget - 4Yr'!E45+'Co-PI2 Budget - 4Yr'!E45+'Co-PI3 Budget - 4Yr'!E45+'Co-PI4 Budget - 4Yr'!E45+'Co-PI5 Budget - 4Yr'!E45</f>
        <v>0</v>
      </c>
      <c r="F45" s="131">
        <f>'PI Budget - 4Yr'!F45+'Co-PI1 Budget - 4Yr'!F45+'Co-PI2 Budget - 4Yr'!F45+'Co-PI3 Budget - 4Yr'!F45+'Co-PI4 Budget - 4Yr'!F45+'Co-PI5 Budget - 4Yr'!F45</f>
        <v>0</v>
      </c>
      <c r="G45" s="131">
        <f>'PI Budget - 4Yr'!G45+'Co-PI1 Budget - 4Yr'!G45+'Co-PI2 Budget - 4Yr'!G45+'Co-PI3 Budget - 4Yr'!G45+'Co-PI4 Budget - 4Yr'!G45+'Co-PI5 Budget - 4Yr'!G45</f>
        <v>0</v>
      </c>
      <c r="H45" s="131">
        <f>'PI Budget - 4Yr'!H45+'Co-PI1 Budget - 4Yr'!H45+'Co-PI2 Budget - 4Yr'!H45+'Co-PI3 Budget - 4Yr'!H45+'Co-PI4 Budget - 4Yr'!H45+'Co-PI5 Budget - 4Yr'!H45</f>
        <v>0</v>
      </c>
      <c r="I45" s="133">
        <f>'PI Budget - 4Yr'!I45+'Co-PI1 Budget - 4Yr'!I45+'Co-PI2 Budget - 4Yr'!I45+'Co-PI3 Budget - 4Yr'!I45+'Co-PI4 Budget - 4Yr'!I45+'Co-PI5 Budget - 4Yr'!I45</f>
        <v>0</v>
      </c>
    </row>
    <row r="46" spans="1:14" ht="13" x14ac:dyDescent="0.3">
      <c r="A46" s="198"/>
      <c r="B46" s="199"/>
      <c r="C46" s="65"/>
      <c r="D46" s="117"/>
      <c r="E46" s="27"/>
      <c r="F46" s="27"/>
      <c r="G46" s="27"/>
      <c r="H46" s="27"/>
      <c r="I46" s="97"/>
    </row>
    <row r="47" spans="1:14" ht="12.75" customHeight="1" x14ac:dyDescent="0.3">
      <c r="A47" s="176" t="s">
        <v>9</v>
      </c>
      <c r="B47" s="177"/>
      <c r="C47" s="64"/>
      <c r="D47" s="2"/>
      <c r="E47" s="27"/>
      <c r="F47" s="27"/>
      <c r="G47" s="27"/>
      <c r="H47" s="27"/>
      <c r="I47" s="94"/>
    </row>
    <row r="48" spans="1:14" ht="12.75" customHeight="1" x14ac:dyDescent="0.25">
      <c r="A48" s="174" t="s">
        <v>15</v>
      </c>
      <c r="B48" s="175"/>
      <c r="C48" s="62"/>
      <c r="D48" s="4"/>
      <c r="E48" s="27">
        <f>'PI Budget - 4Yr'!E48+'Co-PI1 Budget - 4Yr'!E48+'Co-PI2 Budget - 4Yr'!E48+'Co-PI3 Budget - 4Yr'!E48+'Co-PI4 Budget - 4Yr'!E48+'Co-PI5 Budget - 4Yr'!E48</f>
        <v>0</v>
      </c>
      <c r="F48" s="27">
        <f>'PI Budget - 4Yr'!F48+'Co-PI1 Budget - 4Yr'!F48+'Co-PI2 Budget - 4Yr'!F48+'Co-PI3 Budget - 4Yr'!F48+'Co-PI4 Budget - 4Yr'!F48+'Co-PI5 Budget - 4Yr'!F48</f>
        <v>0</v>
      </c>
      <c r="G48" s="27">
        <f>'PI Budget - 4Yr'!G48+'Co-PI1 Budget - 4Yr'!G48+'Co-PI2 Budget - 4Yr'!G48+'Co-PI3 Budget - 4Yr'!G48+'Co-PI4 Budget - 4Yr'!G48+'Co-PI5 Budget - 4Yr'!G48</f>
        <v>0</v>
      </c>
      <c r="H48" s="27">
        <f>'PI Budget - 4Yr'!H48+'Co-PI1 Budget - 4Yr'!H48+'Co-PI2 Budget - 4Yr'!H48+'Co-PI3 Budget - 4Yr'!H48+'Co-PI4 Budget - 4Yr'!H48+'Co-PI5 Budget - 4Yr'!H48</f>
        <v>0</v>
      </c>
      <c r="I48" s="91">
        <f>'PI Budget - 4Yr'!I48+'Co-PI1 Budget - 4Yr'!I48+'Co-PI2 Budget - 4Yr'!I48+'Co-PI3 Budget - 4Yr'!I48+'Co-PI4 Budget - 4Yr'!I48+'Co-PI5 Budget - 4Yr'!I48</f>
        <v>0</v>
      </c>
    </row>
    <row r="49" spans="1:16" ht="12.75" customHeight="1" x14ac:dyDescent="0.25">
      <c r="A49" s="174" t="s">
        <v>16</v>
      </c>
      <c r="B49" s="175"/>
      <c r="C49" s="62"/>
      <c r="D49" s="4"/>
      <c r="E49" s="27">
        <f>'PI Budget - 4Yr'!E49+'Co-PI1 Budget - 4Yr'!E49+'Co-PI2 Budget - 4Yr'!E49+'Co-PI3 Budget - 4Yr'!E49+'Co-PI4 Budget - 4Yr'!E49+'Co-PI5 Budget - 4Yr'!E49</f>
        <v>0</v>
      </c>
      <c r="F49" s="27">
        <f>'PI Budget - 4Yr'!F49+'Co-PI1 Budget - 4Yr'!F49+'Co-PI2 Budget - 4Yr'!F49+'Co-PI3 Budget - 4Yr'!F49+'Co-PI4 Budget - 4Yr'!F49+'Co-PI5 Budget - 4Yr'!F49</f>
        <v>0</v>
      </c>
      <c r="G49" s="27">
        <f>'PI Budget - 4Yr'!G49+'Co-PI1 Budget - 4Yr'!G49+'Co-PI2 Budget - 4Yr'!G49+'Co-PI3 Budget - 4Yr'!G49+'Co-PI4 Budget - 4Yr'!G49+'Co-PI5 Budget - 4Yr'!G49</f>
        <v>0</v>
      </c>
      <c r="H49" s="27">
        <f>'PI Budget - 4Yr'!H49+'Co-PI1 Budget - 4Yr'!H49+'Co-PI2 Budget - 4Yr'!H49+'Co-PI3 Budget - 4Yr'!H49+'Co-PI4 Budget - 4Yr'!H49+'Co-PI5 Budget - 4Yr'!H49</f>
        <v>0</v>
      </c>
      <c r="I49" s="91">
        <f>'PI Budget - 4Yr'!I49+'Co-PI1 Budget - 4Yr'!I49+'Co-PI2 Budget - 4Yr'!I49+'Co-PI3 Budget - 4Yr'!I49+'Co-PI4 Budget - 4Yr'!I49+'Co-PI5 Budget - 4Yr'!I49</f>
        <v>0</v>
      </c>
    </row>
    <row r="50" spans="1:16" ht="12.75" customHeight="1" x14ac:dyDescent="0.25">
      <c r="A50" s="174" t="s">
        <v>17</v>
      </c>
      <c r="B50" s="175"/>
      <c r="C50" s="62"/>
      <c r="D50" s="4"/>
      <c r="E50" s="27">
        <f>'PI Budget - 4Yr'!E50+'Co-PI1 Budget - 4Yr'!E50+'Co-PI2 Budget - 4Yr'!E50+'Co-PI3 Budget - 4Yr'!E50+'Co-PI4 Budget - 4Yr'!E50+'Co-PI5 Budget - 4Yr'!E50</f>
        <v>0</v>
      </c>
      <c r="F50" s="27">
        <f>'PI Budget - 4Yr'!F50+'Co-PI1 Budget - 4Yr'!F50+'Co-PI2 Budget - 4Yr'!F50+'Co-PI3 Budget - 4Yr'!F50+'Co-PI4 Budget - 4Yr'!F50+'Co-PI5 Budget - 4Yr'!F50</f>
        <v>0</v>
      </c>
      <c r="G50" s="27">
        <f>'PI Budget - 4Yr'!G50+'Co-PI1 Budget - 4Yr'!G50+'Co-PI2 Budget - 4Yr'!G50+'Co-PI3 Budget - 4Yr'!G50+'Co-PI4 Budget - 4Yr'!G50+'Co-PI5 Budget - 4Yr'!G50</f>
        <v>0</v>
      </c>
      <c r="H50" s="27">
        <f>'PI Budget - 4Yr'!H50+'Co-PI1 Budget - 4Yr'!H50+'Co-PI2 Budget - 4Yr'!H50+'Co-PI3 Budget - 4Yr'!H50+'Co-PI4 Budget - 4Yr'!H50+'Co-PI5 Budget - 4Yr'!H50</f>
        <v>0</v>
      </c>
      <c r="I50" s="91">
        <f>'PI Budget - 4Yr'!I50+'Co-PI1 Budget - 4Yr'!I50+'Co-PI2 Budget - 4Yr'!I50+'Co-PI3 Budget - 4Yr'!I50+'Co-PI4 Budget - 4Yr'!I50+'Co-PI5 Budget - 4Yr'!I50</f>
        <v>0</v>
      </c>
    </row>
    <row r="51" spans="1:16" ht="12.75" customHeight="1" x14ac:dyDescent="0.25">
      <c r="A51" s="174" t="s">
        <v>18</v>
      </c>
      <c r="B51" s="175"/>
      <c r="C51" s="62"/>
      <c r="D51" s="4"/>
      <c r="E51" s="27">
        <f>'PI Budget - 4Yr'!E51+'Co-PI1 Budget - 4Yr'!E51+'Co-PI2 Budget - 4Yr'!E51+'Co-PI3 Budget - 4Yr'!E51+'Co-PI4 Budget - 4Yr'!E51+'Co-PI5 Budget - 4Yr'!E51</f>
        <v>0</v>
      </c>
      <c r="F51" s="27">
        <f>'PI Budget - 4Yr'!F51+'Co-PI1 Budget - 4Yr'!F51+'Co-PI2 Budget - 4Yr'!F51+'Co-PI3 Budget - 4Yr'!F51+'Co-PI4 Budget - 4Yr'!F51+'Co-PI5 Budget - 4Yr'!F51</f>
        <v>0</v>
      </c>
      <c r="G51" s="27">
        <f>'PI Budget - 4Yr'!G51+'Co-PI1 Budget - 4Yr'!G51+'Co-PI2 Budget - 4Yr'!G51+'Co-PI3 Budget - 4Yr'!G51+'Co-PI4 Budget - 4Yr'!G51+'Co-PI5 Budget - 4Yr'!G51</f>
        <v>0</v>
      </c>
      <c r="H51" s="27">
        <f>'PI Budget - 4Yr'!H51+'Co-PI1 Budget - 4Yr'!H51+'Co-PI2 Budget - 4Yr'!H51+'Co-PI3 Budget - 4Yr'!H51+'Co-PI4 Budget - 4Yr'!H51+'Co-PI5 Budget - 4Yr'!H51</f>
        <v>0</v>
      </c>
      <c r="I51" s="91">
        <f>'PI Budget - 4Yr'!I51+'Co-PI1 Budget - 4Yr'!I51+'Co-PI2 Budget - 4Yr'!I51+'Co-PI3 Budget - 4Yr'!I51+'Co-PI4 Budget - 4Yr'!I51+'Co-PI5 Budget - 4Yr'!I51</f>
        <v>0</v>
      </c>
    </row>
    <row r="52" spans="1:16" ht="12.75" customHeight="1" x14ac:dyDescent="0.25">
      <c r="A52" s="174" t="s">
        <v>19</v>
      </c>
      <c r="B52" s="175"/>
      <c r="C52" s="62"/>
      <c r="D52" s="4"/>
      <c r="E52" s="27">
        <f>'PI Budget - 4Yr'!E52+'Co-PI1 Budget - 4Yr'!E52+'Co-PI2 Budget - 4Yr'!E52+'Co-PI3 Budget - 4Yr'!E52+'Co-PI4 Budget - 4Yr'!E52+'Co-PI5 Budget - 4Yr'!E52</f>
        <v>0</v>
      </c>
      <c r="F52" s="27">
        <f>'PI Budget - 4Yr'!F52+'Co-PI1 Budget - 4Yr'!F52+'Co-PI2 Budget - 4Yr'!F52+'Co-PI3 Budget - 4Yr'!F52+'Co-PI4 Budget - 4Yr'!F52+'Co-PI5 Budget - 4Yr'!F52</f>
        <v>0</v>
      </c>
      <c r="G52" s="27">
        <f>'PI Budget - 4Yr'!G52+'Co-PI1 Budget - 4Yr'!G52+'Co-PI2 Budget - 4Yr'!G52+'Co-PI3 Budget - 4Yr'!G52+'Co-PI4 Budget - 4Yr'!G52+'Co-PI5 Budget - 4Yr'!G52</f>
        <v>0</v>
      </c>
      <c r="H52" s="27">
        <f>'PI Budget - 4Yr'!H52+'Co-PI1 Budget - 4Yr'!H52+'Co-PI2 Budget - 4Yr'!H52+'Co-PI3 Budget - 4Yr'!H52+'Co-PI4 Budget - 4Yr'!H52+'Co-PI5 Budget - 4Yr'!H52</f>
        <v>0</v>
      </c>
      <c r="I52" s="91">
        <f>'PI Budget - 4Yr'!I52+'Co-PI1 Budget - 4Yr'!I52+'Co-PI2 Budget - 4Yr'!I52+'Co-PI3 Budget - 4Yr'!I52+'Co-PI4 Budget - 4Yr'!I52+'Co-PI5 Budget - 4Yr'!I52</f>
        <v>0</v>
      </c>
    </row>
    <row r="53" spans="1:16" ht="12.75" customHeight="1" x14ac:dyDescent="0.3">
      <c r="A53" s="196" t="s">
        <v>24</v>
      </c>
      <c r="B53" s="197"/>
      <c r="C53" s="65"/>
      <c r="D53" s="116"/>
      <c r="E53" s="27">
        <f>'PI Budget - 4Yr'!E53+'Co-PI1 Budget - 4Yr'!E53+'Co-PI2 Budget - 4Yr'!E53+'Co-PI3 Budget - 4Yr'!E53+'Co-PI4 Budget - 4Yr'!E53+'Co-PI5 Budget - 4Yr'!E53</f>
        <v>0</v>
      </c>
      <c r="F53" s="27">
        <f>'PI Budget - 4Yr'!F53+'Co-PI1 Budget - 4Yr'!F53+'Co-PI2 Budget - 4Yr'!F53+'Co-PI3 Budget - 4Yr'!F53+'Co-PI4 Budget - 4Yr'!F53+'Co-PI5 Budget - 4Yr'!F53</f>
        <v>0</v>
      </c>
      <c r="G53" s="27">
        <f>'PI Budget - 4Yr'!G53+'Co-PI1 Budget - 4Yr'!G53+'Co-PI2 Budget - 4Yr'!G53+'Co-PI3 Budget - 4Yr'!G53+'Co-PI4 Budget - 4Yr'!G53+'Co-PI5 Budget - 4Yr'!G53</f>
        <v>0</v>
      </c>
      <c r="H53" s="27">
        <f>'PI Budget - 4Yr'!H53+'Co-PI1 Budget - 4Yr'!H53+'Co-PI2 Budget - 4Yr'!H53+'Co-PI3 Budget - 4Yr'!H53+'Co-PI4 Budget - 4Yr'!H53+'Co-PI5 Budget - 4Yr'!H53</f>
        <v>0</v>
      </c>
      <c r="I53" s="91">
        <f>'PI Budget - 4Yr'!I53+'Co-PI1 Budget - 4Yr'!I53+'Co-PI2 Budget - 4Yr'!I53+'Co-PI3 Budget - 4Yr'!I53+'Co-PI4 Budget - 4Yr'!I53+'Co-PI5 Budget - 4Yr'!I53</f>
        <v>0</v>
      </c>
    </row>
    <row r="54" spans="1:16" ht="12.75" customHeight="1" x14ac:dyDescent="0.3">
      <c r="A54" s="198"/>
      <c r="B54" s="199"/>
      <c r="C54" s="65"/>
      <c r="D54" s="117"/>
      <c r="E54" s="27"/>
      <c r="F54" s="27"/>
      <c r="G54" s="27"/>
      <c r="H54" s="27"/>
      <c r="I54" s="97"/>
    </row>
    <row r="55" spans="1:16" ht="13" x14ac:dyDescent="0.3">
      <c r="A55" s="192" t="s">
        <v>10</v>
      </c>
      <c r="B55" s="193"/>
      <c r="C55" s="107"/>
      <c r="D55" s="5"/>
      <c r="E55" s="27"/>
      <c r="F55" s="27"/>
      <c r="G55" s="27"/>
      <c r="H55" s="27"/>
      <c r="I55" s="94"/>
    </row>
    <row r="56" spans="1:16" x14ac:dyDescent="0.25">
      <c r="A56" s="174" t="s">
        <v>20</v>
      </c>
      <c r="B56" s="175"/>
      <c r="C56" s="62"/>
      <c r="D56" s="4"/>
      <c r="E56" s="27">
        <f>'PI Budget - 4Yr'!E56+'Co-PI1 Budget - 4Yr'!E56+'Co-PI2 Budget - 4Yr'!E56+'Co-PI3 Budget - 4Yr'!E56+'Co-PI4 Budget - 4Yr'!E56+'Co-PI5 Budget - 4Yr'!E56</f>
        <v>0</v>
      </c>
      <c r="F56" s="27">
        <f>'PI Budget - 4Yr'!F56+'Co-PI1 Budget - 4Yr'!F56+'Co-PI2 Budget - 4Yr'!F56+'Co-PI3 Budget - 4Yr'!F56+'Co-PI4 Budget - 4Yr'!F56+'Co-PI5 Budget - 4Yr'!F56</f>
        <v>0</v>
      </c>
      <c r="G56" s="27">
        <f>'PI Budget - 4Yr'!G56+'Co-PI1 Budget - 4Yr'!G56+'Co-PI2 Budget - 4Yr'!G56+'Co-PI3 Budget - 4Yr'!G56+'Co-PI4 Budget - 4Yr'!G56+'Co-PI5 Budget - 4Yr'!G56</f>
        <v>0</v>
      </c>
      <c r="H56" s="27">
        <f>'PI Budget - 4Yr'!H56+'Co-PI1 Budget - 4Yr'!H56+'Co-PI2 Budget - 4Yr'!H56+'Co-PI3 Budget - 4Yr'!H56+'Co-PI4 Budget - 4Yr'!H56+'Co-PI5 Budget - 4Yr'!H56</f>
        <v>0</v>
      </c>
      <c r="I56" s="91">
        <f>'PI Budget - 4Yr'!I56+'Co-PI1 Budget - 4Yr'!I56+'Co-PI2 Budget - 4Yr'!I56+'Co-PI3 Budget - 4Yr'!I56+'Co-PI4 Budget - 4Yr'!I56+'Co-PI5 Budget - 4Yr'!I56</f>
        <v>0</v>
      </c>
    </row>
    <row r="57" spans="1:16" x14ac:dyDescent="0.25">
      <c r="A57" s="174" t="s">
        <v>44</v>
      </c>
      <c r="B57" s="175"/>
      <c r="C57" s="62"/>
      <c r="D57" s="4"/>
      <c r="E57" s="27">
        <f>'PI Budget - 4Yr'!E57+'Co-PI1 Budget - 4Yr'!E57+'Co-PI2 Budget - 4Yr'!E57+'Co-PI3 Budget - 4Yr'!E57+'Co-PI4 Budget - 4Yr'!E57+'Co-PI5 Budget - 4Yr'!E57</f>
        <v>0</v>
      </c>
      <c r="F57" s="27">
        <f>'PI Budget - 4Yr'!F57+'Co-PI1 Budget - 4Yr'!F57+'Co-PI2 Budget - 4Yr'!F57+'Co-PI3 Budget - 4Yr'!F57+'Co-PI4 Budget - 4Yr'!F57+'Co-PI5 Budget - 4Yr'!F57</f>
        <v>0</v>
      </c>
      <c r="G57" s="27">
        <f>'PI Budget - 4Yr'!G57+'Co-PI1 Budget - 4Yr'!G57+'Co-PI2 Budget - 4Yr'!G57+'Co-PI3 Budget - 4Yr'!G57+'Co-PI4 Budget - 4Yr'!G57+'Co-PI5 Budget - 4Yr'!G57</f>
        <v>0</v>
      </c>
      <c r="H57" s="27">
        <f>'PI Budget - 4Yr'!H57+'Co-PI1 Budget - 4Yr'!H57+'Co-PI2 Budget - 4Yr'!H57+'Co-PI3 Budget - 4Yr'!H57+'Co-PI4 Budget - 4Yr'!H57+'Co-PI5 Budget - 4Yr'!H57</f>
        <v>0</v>
      </c>
      <c r="I57" s="91">
        <f>'PI Budget - 4Yr'!I57+'Co-PI1 Budget - 4Yr'!I57+'Co-PI2 Budget - 4Yr'!I57+'Co-PI3 Budget - 4Yr'!I57+'Co-PI4 Budget - 4Yr'!I57+'Co-PI5 Budget - 4Yr'!I57</f>
        <v>0</v>
      </c>
    </row>
    <row r="58" spans="1:16" x14ac:dyDescent="0.25">
      <c r="A58" s="174" t="s">
        <v>21</v>
      </c>
      <c r="B58" s="175"/>
      <c r="C58" s="62"/>
      <c r="D58" s="4"/>
      <c r="E58" s="27">
        <f>'PI Budget - 4Yr'!E58+'Co-PI1 Budget - 4Yr'!E58+'Co-PI2 Budget - 4Yr'!E58+'Co-PI3 Budget - 4Yr'!E58+'Co-PI4 Budget - 4Yr'!E58+'Co-PI5 Budget - 4Yr'!E58</f>
        <v>0</v>
      </c>
      <c r="F58" s="27">
        <f>'PI Budget - 4Yr'!F58+'Co-PI1 Budget - 4Yr'!F58+'Co-PI2 Budget - 4Yr'!F58+'Co-PI3 Budget - 4Yr'!F58+'Co-PI4 Budget - 4Yr'!F58+'Co-PI5 Budget - 4Yr'!F58</f>
        <v>0</v>
      </c>
      <c r="G58" s="27">
        <f>'PI Budget - 4Yr'!G58+'Co-PI1 Budget - 4Yr'!G58+'Co-PI2 Budget - 4Yr'!G58+'Co-PI3 Budget - 4Yr'!G58+'Co-PI4 Budget - 4Yr'!G58+'Co-PI5 Budget - 4Yr'!G58</f>
        <v>0</v>
      </c>
      <c r="H58" s="27">
        <f>'PI Budget - 4Yr'!H58+'Co-PI1 Budget - 4Yr'!H58+'Co-PI2 Budget - 4Yr'!H58+'Co-PI3 Budget - 4Yr'!H58+'Co-PI4 Budget - 4Yr'!H58+'Co-PI5 Budget - 4Yr'!H58</f>
        <v>0</v>
      </c>
      <c r="I58" s="91">
        <f>'PI Budget - 4Yr'!I58+'Co-PI1 Budget - 4Yr'!I58+'Co-PI2 Budget - 4Yr'!I58+'Co-PI3 Budget - 4Yr'!I58+'Co-PI4 Budget - 4Yr'!I58+'Co-PI5 Budget - 4Yr'!I58</f>
        <v>0</v>
      </c>
    </row>
    <row r="59" spans="1:16" x14ac:dyDescent="0.25">
      <c r="A59" s="174" t="s">
        <v>22</v>
      </c>
      <c r="B59" s="175"/>
      <c r="C59" s="62"/>
      <c r="D59" s="4"/>
      <c r="E59" s="27">
        <f>'PI Budget - 4Yr'!E59+'Co-PI1 Budget - 4Yr'!E59+'Co-PI2 Budget - 4Yr'!E59+'Co-PI3 Budget - 4Yr'!E59+'Co-PI4 Budget - 4Yr'!E59+'Co-PI5 Budget - 4Yr'!E59</f>
        <v>0</v>
      </c>
      <c r="F59" s="27">
        <f>'PI Budget - 4Yr'!F59+'Co-PI1 Budget - 4Yr'!F59+'Co-PI2 Budget - 4Yr'!F59+'Co-PI3 Budget - 4Yr'!F59+'Co-PI4 Budget - 4Yr'!F59+'Co-PI5 Budget - 4Yr'!F59</f>
        <v>0</v>
      </c>
      <c r="G59" s="27">
        <f>'PI Budget - 4Yr'!G59+'Co-PI1 Budget - 4Yr'!G59+'Co-PI2 Budget - 4Yr'!G59+'Co-PI3 Budget - 4Yr'!G59+'Co-PI4 Budget - 4Yr'!G59+'Co-PI5 Budget - 4Yr'!G59</f>
        <v>0</v>
      </c>
      <c r="H59" s="27">
        <f>'PI Budget - 4Yr'!H59+'Co-PI1 Budget - 4Yr'!H59+'Co-PI2 Budget - 4Yr'!H59+'Co-PI3 Budget - 4Yr'!H59+'Co-PI4 Budget - 4Yr'!H59+'Co-PI5 Budget - 4Yr'!H59</f>
        <v>0</v>
      </c>
      <c r="I59" s="91">
        <f>'PI Budget - 4Yr'!I59+'Co-PI1 Budget - 4Yr'!I59+'Co-PI2 Budget - 4Yr'!I59+'Co-PI3 Budget - 4Yr'!I59+'Co-PI4 Budget - 4Yr'!I59+'Co-PI5 Budget - 4Yr'!I59</f>
        <v>0</v>
      </c>
    </row>
    <row r="60" spans="1:16" x14ac:dyDescent="0.25">
      <c r="A60" s="174" t="s">
        <v>28</v>
      </c>
      <c r="B60" s="175"/>
      <c r="C60" s="80">
        <f>'PI Budget - 4Yr'!C60+'Co-PI1 Budget - 4Yr'!C60+'Co-PI2 Budget - 4Yr'!C60+'Co-PI3 Budget - 4Yr'!C60+'Co-PI4 Budget - 4Yr'!C60+'Co-PI5 Budget - 4Yr'!C60</f>
        <v>0</v>
      </c>
      <c r="D60" s="4"/>
      <c r="E60" s="27">
        <f>'PI Budget - 4Yr'!E60+'Co-PI1 Budget - 4Yr'!E60+'Co-PI2 Budget - 4Yr'!E60+'Co-PI3 Budget - 4Yr'!E60+'Co-PI4 Budget - 4Yr'!E60+'Co-PI5 Budget - 4Yr'!E60</f>
        <v>0</v>
      </c>
      <c r="F60" s="27">
        <f>'PI Budget - 4Yr'!F60+'Co-PI1 Budget - 4Yr'!F60+'Co-PI2 Budget - 4Yr'!F60+'Co-PI3 Budget - 4Yr'!F60+'Co-PI4 Budget - 4Yr'!F60+'Co-PI5 Budget - 4Yr'!F60</f>
        <v>0</v>
      </c>
      <c r="G60" s="27">
        <f>'PI Budget - 4Yr'!G60+'Co-PI1 Budget - 4Yr'!G60+'Co-PI2 Budget - 4Yr'!G60+'Co-PI3 Budget - 4Yr'!G60+'Co-PI4 Budget - 4Yr'!G60+'Co-PI5 Budget - 4Yr'!G60</f>
        <v>0</v>
      </c>
      <c r="H60" s="27">
        <f>'PI Budget - 4Yr'!H60+'Co-PI1 Budget - 4Yr'!H60+'Co-PI2 Budget - 4Yr'!H60+'Co-PI3 Budget - 4Yr'!H60+'Co-PI4 Budget - 4Yr'!H60+'Co-PI5 Budget - 4Yr'!H60</f>
        <v>0</v>
      </c>
      <c r="I60" s="91">
        <f>'PI Budget - 4Yr'!I60+'Co-PI1 Budget - 4Yr'!I60+'Co-PI2 Budget - 4Yr'!I60+'Co-PI3 Budget - 4Yr'!I60+'Co-PI4 Budget - 4Yr'!I60+'Co-PI5 Budget - 4Yr'!I60</f>
        <v>0</v>
      </c>
    </row>
    <row r="61" spans="1:16" ht="13" x14ac:dyDescent="0.3">
      <c r="A61" s="174" t="s">
        <v>77</v>
      </c>
      <c r="B61" s="175"/>
      <c r="C61" s="63"/>
      <c r="D61" s="4"/>
      <c r="E61" s="27">
        <f>'PI Budget - 4Yr'!E61+'Co-PI1 Budget - 4Yr'!E61+'Co-PI2 Budget - 4Yr'!E61+'Co-PI3 Budget - 4Yr'!E61+'Co-PI4 Budget - 4Yr'!E61+'Co-PI5 Budget - 4Yr'!E61</f>
        <v>0</v>
      </c>
      <c r="F61" s="27">
        <f>'PI Budget - 4Yr'!F61+'Co-PI1 Budget - 4Yr'!F61+'Co-PI2 Budget - 4Yr'!F61+'Co-PI3 Budget - 4Yr'!F61+'Co-PI4 Budget - 4Yr'!F61+'Co-PI5 Budget - 4Yr'!F61</f>
        <v>0</v>
      </c>
      <c r="G61" s="27">
        <f>'PI Budget - 4Yr'!G61+'Co-PI1 Budget - 4Yr'!G61+'Co-PI2 Budget - 4Yr'!G61+'Co-PI3 Budget - 4Yr'!G61+'Co-PI4 Budget - 4Yr'!G61+'Co-PI5 Budget - 4Yr'!G61</f>
        <v>0</v>
      </c>
      <c r="H61" s="27">
        <f>'PI Budget - 4Yr'!H61+'Co-PI1 Budget - 4Yr'!H61+'Co-PI2 Budget - 4Yr'!H61+'Co-PI3 Budget - 4Yr'!H61+'Co-PI4 Budget - 4Yr'!H61+'Co-PI5 Budget - 4Yr'!H61</f>
        <v>0</v>
      </c>
      <c r="I61" s="91">
        <f>'PI Budget - 4Yr'!I61+'Co-PI1 Budget - 4Yr'!I61+'Co-PI2 Budget - 4Yr'!I61+'Co-PI3 Budget - 4Yr'!I61+'Co-PI4 Budget - 4Yr'!I61+'Co-PI5 Budget - 4Yr'!I61</f>
        <v>0</v>
      </c>
      <c r="P61" s="70"/>
    </row>
    <row r="62" spans="1:16" ht="13" x14ac:dyDescent="0.3">
      <c r="A62" s="196" t="s">
        <v>23</v>
      </c>
      <c r="B62" s="197"/>
      <c r="C62" s="65"/>
      <c r="D62" s="116"/>
      <c r="E62" s="131">
        <f>'PI Budget - 4Yr'!E62+'Co-PI1 Budget - 4Yr'!E62+'Co-PI2 Budget - 4Yr'!E62+'Co-PI3 Budget - 4Yr'!E62+'Co-PI4 Budget - 4Yr'!E62+'Co-PI5 Budget - 4Yr'!E62</f>
        <v>0</v>
      </c>
      <c r="F62" s="131">
        <f>'PI Budget - 4Yr'!F62+'Co-PI1 Budget - 4Yr'!F62+'Co-PI2 Budget - 4Yr'!F62+'Co-PI3 Budget - 4Yr'!F62+'Co-PI4 Budget - 4Yr'!F62+'Co-PI5 Budget - 4Yr'!F62</f>
        <v>0</v>
      </c>
      <c r="G62" s="131">
        <f>'PI Budget - 4Yr'!G62+'Co-PI1 Budget - 4Yr'!G62+'Co-PI2 Budget - 4Yr'!G62+'Co-PI3 Budget - 4Yr'!G62+'Co-PI4 Budget - 4Yr'!G62+'Co-PI5 Budget - 4Yr'!G62</f>
        <v>0</v>
      </c>
      <c r="H62" s="131">
        <f>'PI Budget - 4Yr'!H62+'Co-PI1 Budget - 4Yr'!H62+'Co-PI2 Budget - 4Yr'!H62+'Co-PI3 Budget - 4Yr'!H62+'Co-PI4 Budget - 4Yr'!H62+'Co-PI5 Budget - 4Yr'!H62</f>
        <v>0</v>
      </c>
      <c r="I62" s="133">
        <f>'PI Budget - 4Yr'!I62+'Co-PI1 Budget - 4Yr'!I62+'Co-PI2 Budget - 4Yr'!I62+'Co-PI3 Budget - 4Yr'!I62+'Co-PI4 Budget - 4Yr'!I62+'Co-PI5 Budget - 4Yr'!I62</f>
        <v>0</v>
      </c>
    </row>
    <row r="63" spans="1:16" ht="13" x14ac:dyDescent="0.3">
      <c r="A63" s="99"/>
      <c r="B63" s="85"/>
      <c r="C63" s="84"/>
      <c r="D63" s="118"/>
      <c r="E63" s="27"/>
      <c r="F63" s="27"/>
      <c r="G63" s="27"/>
      <c r="H63" s="27"/>
      <c r="I63" s="91"/>
    </row>
    <row r="64" spans="1:16" ht="13.5" thickBot="1" x14ac:dyDescent="0.35">
      <c r="A64" s="205" t="s">
        <v>11</v>
      </c>
      <c r="B64" s="206"/>
      <c r="C64" s="66"/>
      <c r="D64" s="66"/>
      <c r="E64" s="27">
        <f>'PI Budget - 4Yr'!E64+'Co-PI1 Budget - 4Yr'!E64+'Co-PI2 Budget - 4Yr'!E64+'Co-PI3 Budget - 4Yr'!E64+'Co-PI4 Budget - 4Yr'!E64+'Co-PI5 Budget - 4Yr'!E64</f>
        <v>0</v>
      </c>
      <c r="F64" s="27">
        <f>'PI Budget - 4Yr'!F64+'Co-PI1 Budget - 4Yr'!F64+'Co-PI2 Budget - 4Yr'!F64+'Co-PI3 Budget - 4Yr'!F64+'Co-PI4 Budget - 4Yr'!F64+'Co-PI5 Budget - 4Yr'!F64</f>
        <v>0</v>
      </c>
      <c r="G64" s="27">
        <f>'PI Budget - 4Yr'!G64+'Co-PI1 Budget - 4Yr'!G64+'Co-PI2 Budget - 4Yr'!G64+'Co-PI3 Budget - 4Yr'!G64+'Co-PI4 Budget - 4Yr'!G64+'Co-PI5 Budget - 4Yr'!G64</f>
        <v>0</v>
      </c>
      <c r="H64" s="27">
        <f>'PI Budget - 4Yr'!H64+'Co-PI1 Budget - 4Yr'!H64+'Co-PI2 Budget - 4Yr'!H64+'Co-PI3 Budget - 4Yr'!H64+'Co-PI4 Budget - 4Yr'!H64+'Co-PI5 Budget - 4Yr'!H64</f>
        <v>0</v>
      </c>
      <c r="I64" s="133">
        <f>'PI Budget - 4Yr'!I64+'Co-PI1 Budget - 4Yr'!I64+'Co-PI2 Budget - 4Yr'!I64+'Co-PI3 Budget - 4Yr'!I64+'Co-PI4 Budget - 4Yr'!I64+'Co-PI5 Budget - 4Yr'!I64</f>
        <v>0</v>
      </c>
    </row>
    <row r="65" spans="1:23" s="3" customFormat="1" ht="13" x14ac:dyDescent="0.3">
      <c r="A65" s="207" t="s">
        <v>26</v>
      </c>
      <c r="B65" s="208"/>
      <c r="C65" s="108"/>
      <c r="D65" s="8"/>
      <c r="E65" s="27">
        <f>'PI Budget - 4Yr'!E65+'Co-PI1 Budget - 4Yr'!E65+'Co-PI2 Budget - 4Yr'!E65+'Co-PI3 Budget - 4Yr'!E65+'Co-PI4 Budget - 4Yr'!E65+'Co-PI5 Budget - 4Yr'!E65</f>
        <v>0</v>
      </c>
      <c r="F65" s="27">
        <f>'PI Budget - 4Yr'!F65+'Co-PI1 Budget - 4Yr'!F65+'Co-PI2 Budget - 4Yr'!F65+'Co-PI3 Budget - 4Yr'!F65+'Co-PI4 Budget - 4Yr'!F65+'Co-PI5 Budget - 4Yr'!F65</f>
        <v>0</v>
      </c>
      <c r="G65" s="27">
        <f>'PI Budget - 4Yr'!G65+'Co-PI1 Budget - 4Yr'!G65+'Co-PI2 Budget - 4Yr'!G65+'Co-PI3 Budget - 4Yr'!G65+'Co-PI4 Budget - 4Yr'!G65+'Co-PI5 Budget - 4Yr'!G65</f>
        <v>0</v>
      </c>
      <c r="H65" s="27">
        <f>'PI Budget - 4Yr'!H65+'Co-PI1 Budget - 4Yr'!H65+'Co-PI2 Budget - 4Yr'!H65+'Co-PI3 Budget - 4Yr'!H65+'Co-PI4 Budget - 4Yr'!H65+'Co-PI5 Budget - 4Yr'!H65</f>
        <v>0</v>
      </c>
      <c r="I65" s="133">
        <f>'PI Budget - 4Yr'!I65+'Co-PI1 Budget - 4Yr'!I65+'Co-PI2 Budget - 4Yr'!I65+'Co-PI3 Budget - 4Yr'!I65+'Co-PI4 Budget - 4Yr'!I65+'Co-PI5 Budget - 4Yr'!I65</f>
        <v>0</v>
      </c>
      <c r="J65" s="1"/>
      <c r="K65"/>
      <c r="L65"/>
      <c r="N65"/>
      <c r="O65"/>
      <c r="P65"/>
      <c r="Q65"/>
      <c r="R65"/>
      <c r="S65"/>
      <c r="T65"/>
      <c r="U65"/>
      <c r="V65"/>
      <c r="W65"/>
    </row>
    <row r="66" spans="1:23" ht="13.5" thickBot="1" x14ac:dyDescent="0.35">
      <c r="A66" s="209" t="s">
        <v>39</v>
      </c>
      <c r="B66" s="210"/>
      <c r="C66" s="109">
        <f>'PI Budget - 4Yr'!C66</f>
        <v>0.52</v>
      </c>
      <c r="D66" s="10"/>
      <c r="E66" s="27">
        <f>'PI Budget - 4Yr'!E66+'Co-PI1 Budget - 4Yr'!E66+'Co-PI2 Budget - 4Yr'!E66+'Co-PI3 Budget - 4Yr'!E66+'Co-PI4 Budget - 4Yr'!E66+'Co-PI5 Budget - 4Yr'!E66</f>
        <v>0</v>
      </c>
      <c r="F66" s="27">
        <f>'PI Budget - 4Yr'!F66+'Co-PI1 Budget - 4Yr'!F66+'Co-PI2 Budget - 4Yr'!F66+'Co-PI3 Budget - 4Yr'!F66+'Co-PI4 Budget - 4Yr'!F66+'Co-PI5 Budget - 4Yr'!F66</f>
        <v>0</v>
      </c>
      <c r="G66" s="27">
        <f>'PI Budget - 4Yr'!G66+'Co-PI1 Budget - 4Yr'!G66+'Co-PI2 Budget - 4Yr'!G66+'Co-PI3 Budget - 4Yr'!G66+'Co-PI4 Budget - 4Yr'!G66+'Co-PI5 Budget - 4Yr'!G66</f>
        <v>0</v>
      </c>
      <c r="H66" s="27">
        <f>'PI Budget - 4Yr'!H66+'Co-PI1 Budget - 4Yr'!H66+'Co-PI2 Budget - 4Yr'!H66+'Co-PI3 Budget - 4Yr'!H66+'Co-PI4 Budget - 4Yr'!H66+'Co-PI5 Budget - 4Yr'!H66</f>
        <v>0</v>
      </c>
      <c r="I66" s="133">
        <f>'PI Budget - 4Yr'!I66+'Co-PI1 Budget - 4Yr'!I66+'Co-PI2 Budget - 4Yr'!I66+'Co-PI3 Budget - 4Yr'!I66+'Co-PI4 Budget - 4Yr'!I66+'Co-PI5 Budget - 4Yr'!I66</f>
        <v>0</v>
      </c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</row>
    <row r="67" spans="1:23" ht="13.5" thickBot="1" x14ac:dyDescent="0.35">
      <c r="A67" s="200" t="s">
        <v>12</v>
      </c>
      <c r="B67" s="201"/>
      <c r="C67" s="147"/>
      <c r="D67" s="147"/>
      <c r="E67" s="148">
        <f>'PI Budget - 4Yr'!E67+'Co-PI1 Budget - 4Yr'!E67+'Co-PI2 Budget - 4Yr'!E67+'Co-PI3 Budget - 4Yr'!E67+'Co-PI4 Budget - 4Yr'!E67+'Co-PI5 Budget - 4Yr'!E67</f>
        <v>0</v>
      </c>
      <c r="F67" s="148">
        <f>'PI Budget - 4Yr'!F67+'Co-PI1 Budget - 4Yr'!F67+'Co-PI2 Budget - 4Yr'!F67+'Co-PI3 Budget - 4Yr'!F67+'Co-PI4 Budget - 4Yr'!F67+'Co-PI5 Budget - 4Yr'!F67</f>
        <v>0</v>
      </c>
      <c r="G67" s="148">
        <f>'PI Budget - 4Yr'!G67+'Co-PI1 Budget - 4Yr'!G67+'Co-PI2 Budget - 4Yr'!G67+'Co-PI3 Budget - 4Yr'!G67+'Co-PI4 Budget - 4Yr'!G67+'Co-PI5 Budget - 4Yr'!G67</f>
        <v>0</v>
      </c>
      <c r="H67" s="148">
        <f>'PI Budget - 4Yr'!H67+'Co-PI1 Budget - 4Yr'!H67+'Co-PI2 Budget - 4Yr'!H67+'Co-PI3 Budget - 4Yr'!H67+'Co-PI4 Budget - 4Yr'!H67+'Co-PI5 Budget - 4Yr'!H67</f>
        <v>0</v>
      </c>
      <c r="I67" s="149">
        <f>'PI Budget - 4Yr'!I67+'Co-PI1 Budget - 4Yr'!I67+'Co-PI2 Budget - 4Yr'!I67+'Co-PI3 Budget - 4Yr'!I67+'Co-PI4 Budget - 4Yr'!I67+'Co-PI5 Budget - 4Yr'!I67</f>
        <v>0</v>
      </c>
    </row>
    <row r="68" spans="1:23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</row>
    <row r="69" spans="1:23" x14ac:dyDescent="0.25">
      <c r="E69"/>
      <c r="F69"/>
      <c r="G69"/>
      <c r="H69"/>
    </row>
    <row r="70" spans="1:23" x14ac:dyDescent="0.25">
      <c r="E70"/>
      <c r="F70"/>
      <c r="G70"/>
      <c r="H70"/>
    </row>
    <row r="71" spans="1:23" x14ac:dyDescent="0.25">
      <c r="E71"/>
      <c r="F71"/>
      <c r="G71"/>
      <c r="H71"/>
    </row>
    <row r="72" spans="1:23" x14ac:dyDescent="0.25">
      <c r="E72"/>
      <c r="F72"/>
      <c r="G72"/>
      <c r="H72"/>
    </row>
    <row r="73" spans="1:23" x14ac:dyDescent="0.25">
      <c r="E73"/>
      <c r="F73"/>
      <c r="G73"/>
      <c r="H73"/>
    </row>
    <row r="74" spans="1:23" x14ac:dyDescent="0.25">
      <c r="E74"/>
      <c r="F74"/>
      <c r="G74"/>
      <c r="H74"/>
    </row>
    <row r="75" spans="1:23" x14ac:dyDescent="0.25">
      <c r="E75"/>
      <c r="F75"/>
      <c r="G75"/>
      <c r="H75"/>
    </row>
    <row r="76" spans="1:23" x14ac:dyDescent="0.25">
      <c r="E76"/>
      <c r="F76"/>
      <c r="G76"/>
      <c r="H76"/>
    </row>
    <row r="77" spans="1:23" x14ac:dyDescent="0.25">
      <c r="E77"/>
      <c r="F77"/>
      <c r="G77"/>
      <c r="H77"/>
    </row>
    <row r="78" spans="1:23" x14ac:dyDescent="0.25">
      <c r="E78"/>
      <c r="F78"/>
      <c r="G78"/>
      <c r="H78"/>
    </row>
    <row r="79" spans="1:23" x14ac:dyDescent="0.25">
      <c r="E79"/>
      <c r="F79"/>
      <c r="G79"/>
      <c r="H79"/>
    </row>
    <row r="80" spans="1:23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</sheetData>
  <sheetProtection algorithmName="SHA-512" hashValue="Ad12FtB1/obajMt2wYA3OqN+HrnCdR8xXc2KuthmJ3fZm1O0T0bfiTQ2sF3ATEK7ZjpXS0bWaYRRCDJ0ZUCcdw==" saltValue="D10y43t3ZrrgZV7CmeOrFQ==" spinCount="100000" sheet="1" selectLockedCells="1" selectUnlockedCells="1"/>
  <mergeCells count="55">
    <mergeCell ref="A67:B67"/>
    <mergeCell ref="A68:H68"/>
    <mergeCell ref="A61:B61"/>
    <mergeCell ref="A62:B62"/>
    <mergeCell ref="A64:B64"/>
    <mergeCell ref="A65:B65"/>
    <mergeCell ref="A66:B66"/>
    <mergeCell ref="A60:B6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50:B50"/>
    <mergeCell ref="A36:B36"/>
    <mergeCell ref="A37:B37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38:B38"/>
    <mergeCell ref="A39:B39"/>
    <mergeCell ref="A40:B40"/>
    <mergeCell ref="A35:B35"/>
    <mergeCell ref="A24:B24"/>
    <mergeCell ref="A25:B2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:I1"/>
    <mergeCell ref="A23:B23"/>
    <mergeCell ref="A11:B11"/>
    <mergeCell ref="A7:I7"/>
    <mergeCell ref="A8:B10"/>
    <mergeCell ref="E8:I8"/>
    <mergeCell ref="A18:B18"/>
    <mergeCell ref="A19:B19"/>
    <mergeCell ref="A20:B20"/>
    <mergeCell ref="A21:B21"/>
    <mergeCell ref="A22:B22"/>
  </mergeCells>
  <phoneticPr fontId="21" type="noConversion"/>
  <printOptions horizontalCentered="1"/>
  <pageMargins left="0.7" right="0.7" top="0.75" bottom="0.75" header="0.3" footer="0.3"/>
  <pageSetup scale="85" orientation="portrait" r:id="rId1"/>
  <headerFooter alignWithMargins="0">
    <oddHeader>&amp;C&amp;A</oddHeader>
  </headerFooter>
  <colBreaks count="1" manualBreakCount="1">
    <brk id="9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716812-560E-41F9-8753-56C60A67CCE9}">
  <sheetPr>
    <pageSetUpPr fitToPage="1"/>
  </sheetPr>
  <dimension ref="A1:P91"/>
  <sheetViews>
    <sheetView zoomScaleNormal="100" workbookViewId="0">
      <selection sqref="A1:P1"/>
    </sheetView>
  </sheetViews>
  <sheetFormatPr defaultRowHeight="12.5" x14ac:dyDescent="0.25"/>
  <sheetData>
    <row r="1" spans="1:16" ht="15.5" x14ac:dyDescent="0.35">
      <c r="A1" s="221" t="s">
        <v>90</v>
      </c>
      <c r="B1" s="221"/>
      <c r="C1" s="221"/>
      <c r="D1" s="221"/>
      <c r="E1" s="221"/>
      <c r="F1" s="221"/>
      <c r="G1" s="221"/>
      <c r="H1" s="221"/>
      <c r="I1" s="221"/>
      <c r="J1" s="221"/>
      <c r="K1" s="221"/>
      <c r="L1" s="221"/>
      <c r="M1" s="221"/>
      <c r="N1" s="221"/>
      <c r="O1" s="221"/>
      <c r="P1" s="221"/>
    </row>
    <row r="91" spans="1:3" x14ac:dyDescent="0.25">
      <c r="A91" s="70"/>
      <c r="C91" s="70"/>
    </row>
  </sheetData>
  <mergeCells count="1">
    <mergeCell ref="A1:P1"/>
  </mergeCells>
  <hyperlinks>
    <hyperlink ref="A1" r:id="rId1" display="https://fa.ucf.edu/wp-content/uploads/sites/2/Travel_Reference_Guide.pdf" xr:uid="{51B83108-93D4-482D-8604-6AADB103C313}"/>
  </hyperlinks>
  <pageMargins left="0.7" right="0.7" top="0.75" bottom="0.75" header="0.3" footer="0.3"/>
  <pageSetup scale="80" fitToHeight="0" orientation="landscape" r:id="rId2"/>
  <rowBreaks count="1" manualBreakCount="1">
    <brk id="45" max="16383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604"/>
  <sheetViews>
    <sheetView topLeftCell="B1" zoomScale="90" zoomScaleNormal="90" workbookViewId="0">
      <selection activeCell="H39" sqref="H39"/>
    </sheetView>
  </sheetViews>
  <sheetFormatPr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3" width="10.453125" customWidth="1"/>
    <col min="14" max="14" width="5.54296875" customWidth="1"/>
    <col min="15" max="15" width="12.26953125" customWidth="1"/>
    <col min="16" max="16" width="10.7265625" customWidth="1"/>
    <col min="17" max="17" width="11.1796875" customWidth="1"/>
    <col min="18" max="18" width="10.26953125" customWidth="1"/>
    <col min="19" max="21" width="10" customWidth="1"/>
    <col min="22" max="22" width="10.1796875" customWidth="1"/>
    <col min="23" max="23" width="11" customWidth="1"/>
  </cols>
  <sheetData>
    <row r="1" spans="1:23" ht="14" x14ac:dyDescent="0.3">
      <c r="A1" s="173" t="s">
        <v>81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</row>
    <row r="4" spans="1:23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  <c r="K7" s="211" t="s">
        <v>76</v>
      </c>
      <c r="L7" s="212"/>
      <c r="M7" s="169"/>
      <c r="O7" s="74" t="s">
        <v>65</v>
      </c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  <c r="O8" s="119" t="s">
        <v>95</v>
      </c>
    </row>
    <row r="9" spans="1:23" ht="13" x14ac:dyDescent="0.3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  <c r="O9" s="119" t="s">
        <v>96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213"/>
      <c r="L10" s="213"/>
      <c r="M10" s="26"/>
      <c r="N10" s="26"/>
      <c r="O10" s="41" t="s">
        <v>97</v>
      </c>
      <c r="P10" s="41" t="s">
        <v>97</v>
      </c>
      <c r="Q10" s="41" t="s">
        <v>97</v>
      </c>
      <c r="R10" s="41" t="s">
        <v>97</v>
      </c>
      <c r="T10" s="41" t="s">
        <v>50</v>
      </c>
      <c r="U10" s="41" t="s">
        <v>50</v>
      </c>
      <c r="V10" s="41" t="s">
        <v>50</v>
      </c>
      <c r="W10" s="41" t="s">
        <v>50</v>
      </c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76" t="s">
        <v>133</v>
      </c>
      <c r="L11" s="76" t="s">
        <v>36</v>
      </c>
      <c r="M11" s="76" t="s">
        <v>134</v>
      </c>
      <c r="N11" s="172" t="s">
        <v>36</v>
      </c>
      <c r="O11" s="43" t="s">
        <v>3</v>
      </c>
      <c r="P11" s="43" t="s">
        <v>108</v>
      </c>
      <c r="Q11" s="43" t="s">
        <v>111</v>
      </c>
      <c r="R11" s="43" t="s">
        <v>112</v>
      </c>
      <c r="T11" s="43" t="s">
        <v>3</v>
      </c>
      <c r="U11" s="43" t="s">
        <v>108</v>
      </c>
      <c r="V11" s="43" t="s">
        <v>111</v>
      </c>
      <c r="W11" s="43" t="s">
        <v>112</v>
      </c>
    </row>
    <row r="12" spans="1:23" x14ac:dyDescent="0.25">
      <c r="A12" s="90"/>
      <c r="B12" s="73" t="s">
        <v>122</v>
      </c>
      <c r="C12" s="80">
        <v>0</v>
      </c>
      <c r="D12" s="115">
        <f>C12/N12</f>
        <v>0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91">
        <f>ROUND(SUM(E12:H12),0)</f>
        <v>0</v>
      </c>
      <c r="K12" s="17">
        <v>0</v>
      </c>
      <c r="L12" s="9">
        <v>9</v>
      </c>
      <c r="M12" s="9">
        <f>K12/9*12</f>
        <v>0</v>
      </c>
      <c r="N12" s="9">
        <v>12</v>
      </c>
      <c r="O12" s="121">
        <f>M12</f>
        <v>0</v>
      </c>
      <c r="P12" s="121">
        <f>O12*1.03</f>
        <v>0</v>
      </c>
      <c r="Q12" s="121">
        <f>P12*1.03</f>
        <v>0</v>
      </c>
      <c r="R12" s="121">
        <f>Q12*1.03</f>
        <v>0</v>
      </c>
      <c r="T12" s="68" t="e">
        <f t="shared" ref="T12:W17" si="0">SUM(E12/O12)</f>
        <v>#DIV/0!</v>
      </c>
      <c r="U12" s="68" t="e">
        <f t="shared" si="0"/>
        <v>#DIV/0!</v>
      </c>
      <c r="V12" s="68" t="e">
        <f t="shared" si="0"/>
        <v>#DIV/0!</v>
      </c>
      <c r="W12" s="68" t="e">
        <f t="shared" si="0"/>
        <v>#DIV/0!</v>
      </c>
    </row>
    <row r="13" spans="1:23" x14ac:dyDescent="0.25">
      <c r="A13" s="90"/>
      <c r="B13" s="79"/>
      <c r="C13" s="80">
        <v>0</v>
      </c>
      <c r="D13" s="115">
        <f t="shared" ref="D13:D17" si="1">C13/N13</f>
        <v>0</v>
      </c>
      <c r="E13" s="27">
        <f t="shared" ref="E13:E17" si="2">ROUND(M13/N13*C13,0)</f>
        <v>0</v>
      </c>
      <c r="F13" s="27">
        <f t="shared" ref="F13:H17" si="3">E13*1.03</f>
        <v>0</v>
      </c>
      <c r="G13" s="27">
        <f t="shared" si="3"/>
        <v>0</v>
      </c>
      <c r="H13" s="27">
        <f t="shared" si="3"/>
        <v>0</v>
      </c>
      <c r="I13" s="91">
        <f t="shared" ref="I13:I17" si="4">ROUND(SUM(E13:H13),0)</f>
        <v>0</v>
      </c>
      <c r="K13" s="17">
        <v>0</v>
      </c>
      <c r="L13" s="9">
        <v>9</v>
      </c>
      <c r="M13" s="9">
        <f t="shared" ref="M13:M17" si="5">K13/9*12</f>
        <v>0</v>
      </c>
      <c r="N13" s="9">
        <v>12</v>
      </c>
      <c r="O13" s="121">
        <f t="shared" ref="O13:O17" si="6">M13</f>
        <v>0</v>
      </c>
      <c r="P13" s="121">
        <f t="shared" ref="P13:R17" si="7">O13*1.03</f>
        <v>0</v>
      </c>
      <c r="Q13" s="121">
        <f t="shared" si="7"/>
        <v>0</v>
      </c>
      <c r="R13" s="121">
        <f t="shared" si="7"/>
        <v>0</v>
      </c>
      <c r="T13" s="68" t="e">
        <f t="shared" si="0"/>
        <v>#DIV/0!</v>
      </c>
      <c r="U13" s="68" t="e">
        <f t="shared" si="0"/>
        <v>#DIV/0!</v>
      </c>
      <c r="V13" s="68" t="e">
        <f t="shared" si="0"/>
        <v>#DIV/0!</v>
      </c>
      <c r="W13" s="68" t="e">
        <f t="shared" si="0"/>
        <v>#DIV/0!</v>
      </c>
    </row>
    <row r="14" spans="1:23" x14ac:dyDescent="0.25">
      <c r="A14" s="90"/>
      <c r="B14" s="79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91">
        <f t="shared" si="4"/>
        <v>0</v>
      </c>
      <c r="K14" s="17">
        <v>0</v>
      </c>
      <c r="L14" s="9">
        <v>9</v>
      </c>
      <c r="M14" s="9">
        <f t="shared" si="5"/>
        <v>0</v>
      </c>
      <c r="N14" s="9">
        <v>12</v>
      </c>
      <c r="O14" s="121">
        <f t="shared" si="6"/>
        <v>0</v>
      </c>
      <c r="P14" s="121">
        <f t="shared" si="7"/>
        <v>0</v>
      </c>
      <c r="Q14" s="121">
        <f t="shared" si="7"/>
        <v>0</v>
      </c>
      <c r="R14" s="121">
        <f t="shared" si="7"/>
        <v>0</v>
      </c>
      <c r="T14" s="68" t="e">
        <f t="shared" si="0"/>
        <v>#DIV/0!</v>
      </c>
      <c r="U14" s="68" t="e">
        <f t="shared" si="0"/>
        <v>#DIV/0!</v>
      </c>
      <c r="V14" s="68" t="e">
        <f t="shared" si="0"/>
        <v>#DIV/0!</v>
      </c>
      <c r="W14" s="68" t="e">
        <f t="shared" si="0"/>
        <v>#DIV/0!</v>
      </c>
    </row>
    <row r="15" spans="1:23" x14ac:dyDescent="0.25">
      <c r="A15" s="90"/>
      <c r="B15" s="79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91">
        <f t="shared" si="4"/>
        <v>0</v>
      </c>
      <c r="K15" s="17">
        <v>0</v>
      </c>
      <c r="L15" s="9">
        <v>9</v>
      </c>
      <c r="M15" s="9">
        <f t="shared" si="5"/>
        <v>0</v>
      </c>
      <c r="N15" s="9">
        <v>12</v>
      </c>
      <c r="O15" s="121">
        <f t="shared" si="6"/>
        <v>0</v>
      </c>
      <c r="P15" s="121">
        <f t="shared" si="7"/>
        <v>0</v>
      </c>
      <c r="Q15" s="121">
        <f t="shared" si="7"/>
        <v>0</v>
      </c>
      <c r="R15" s="121">
        <f t="shared" si="7"/>
        <v>0</v>
      </c>
      <c r="T15" s="68" t="e">
        <f t="shared" si="0"/>
        <v>#DIV/0!</v>
      </c>
      <c r="U15" s="68" t="e">
        <f t="shared" si="0"/>
        <v>#DIV/0!</v>
      </c>
      <c r="V15" s="68" t="e">
        <f t="shared" si="0"/>
        <v>#DIV/0!</v>
      </c>
      <c r="W15" s="68" t="e">
        <f t="shared" si="0"/>
        <v>#DIV/0!</v>
      </c>
    </row>
    <row r="16" spans="1:23" x14ac:dyDescent="0.25">
      <c r="A16" s="90"/>
      <c r="B16" s="79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91">
        <f t="shared" si="4"/>
        <v>0</v>
      </c>
      <c r="K16" s="17">
        <v>0</v>
      </c>
      <c r="L16" s="9">
        <v>9</v>
      </c>
      <c r="M16" s="9">
        <f t="shared" si="5"/>
        <v>0</v>
      </c>
      <c r="N16" s="9">
        <v>12</v>
      </c>
      <c r="O16" s="121">
        <f t="shared" si="6"/>
        <v>0</v>
      </c>
      <c r="P16" s="121">
        <f t="shared" si="7"/>
        <v>0</v>
      </c>
      <c r="Q16" s="121">
        <f t="shared" si="7"/>
        <v>0</v>
      </c>
      <c r="R16" s="121">
        <f t="shared" si="7"/>
        <v>0</v>
      </c>
      <c r="T16" s="68" t="e">
        <f t="shared" si="0"/>
        <v>#DIV/0!</v>
      </c>
      <c r="U16" s="68" t="e">
        <f t="shared" si="0"/>
        <v>#DIV/0!</v>
      </c>
      <c r="V16" s="68" t="e">
        <f t="shared" si="0"/>
        <v>#DIV/0!</v>
      </c>
      <c r="W16" s="68" t="e">
        <f t="shared" si="0"/>
        <v>#DIV/0!</v>
      </c>
    </row>
    <row r="17" spans="1:23" x14ac:dyDescent="0.25">
      <c r="A17" s="90"/>
      <c r="B17" s="79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91">
        <f t="shared" si="4"/>
        <v>0</v>
      </c>
      <c r="K17" s="17">
        <v>0</v>
      </c>
      <c r="L17" s="9">
        <v>9</v>
      </c>
      <c r="M17" s="9">
        <f t="shared" si="5"/>
        <v>0</v>
      </c>
      <c r="N17" s="9">
        <v>12</v>
      </c>
      <c r="O17" s="121">
        <f t="shared" si="6"/>
        <v>0</v>
      </c>
      <c r="P17" s="121">
        <f t="shared" si="7"/>
        <v>0</v>
      </c>
      <c r="Q17" s="121">
        <f t="shared" si="7"/>
        <v>0</v>
      </c>
      <c r="R17" s="121">
        <f t="shared" si="7"/>
        <v>0</v>
      </c>
      <c r="T17" s="69" t="e">
        <f t="shared" si="0"/>
        <v>#DIV/0!</v>
      </c>
      <c r="U17" s="69" t="e">
        <f t="shared" si="0"/>
        <v>#DIV/0!</v>
      </c>
      <c r="V17" s="69" t="e">
        <f t="shared" si="0"/>
        <v>#DIV/0!</v>
      </c>
      <c r="W17" s="69" t="e">
        <f t="shared" si="0"/>
        <v>#DIV/0!</v>
      </c>
    </row>
    <row r="18" spans="1:23" x14ac:dyDescent="0.25">
      <c r="A18" s="174"/>
      <c r="B18" s="175"/>
      <c r="C18" s="80"/>
      <c r="D18" s="83"/>
      <c r="E18" s="27"/>
      <c r="F18" s="27"/>
      <c r="G18" s="27"/>
      <c r="H18" s="27"/>
      <c r="I18" s="91"/>
      <c r="K18" s="21"/>
      <c r="L18" s="21"/>
      <c r="M18" s="21"/>
      <c r="N18" s="21"/>
    </row>
    <row r="19" spans="1:23" x14ac:dyDescent="0.25">
      <c r="A19" s="186" t="s">
        <v>31</v>
      </c>
      <c r="B19" s="187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21"/>
      <c r="O19" s="35"/>
    </row>
    <row r="20" spans="1:23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76" t="s">
        <v>41</v>
      </c>
      <c r="L20" s="76" t="s">
        <v>36</v>
      </c>
      <c r="M20" s="170"/>
      <c r="N20" s="26"/>
      <c r="P20" s="35"/>
    </row>
    <row r="21" spans="1:23" x14ac:dyDescent="0.25">
      <c r="A21" s="188" t="s">
        <v>34</v>
      </c>
      <c r="B21" s="189"/>
      <c r="C21" s="80">
        <v>0</v>
      </c>
      <c r="D21" s="115">
        <v>0</v>
      </c>
      <c r="E21" s="27">
        <f>ROUND(K21*D21*C21,0)</f>
        <v>0</v>
      </c>
      <c r="F21" s="27">
        <f t="shared" ref="F21:F25" si="8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57000</v>
      </c>
      <c r="L21" s="9">
        <v>12</v>
      </c>
      <c r="M21" s="21"/>
      <c r="N21" s="20"/>
      <c r="O21" s="33"/>
      <c r="P21" s="18"/>
    </row>
    <row r="22" spans="1:23" x14ac:dyDescent="0.25">
      <c r="A22" s="174" t="s">
        <v>123</v>
      </c>
      <c r="B22" s="175"/>
      <c r="C22" s="80">
        <v>0</v>
      </c>
      <c r="D22" s="115">
        <v>0</v>
      </c>
      <c r="E22" s="27">
        <f t="shared" ref="E22" si="9">ROUND(K22*D22*C22,0)</f>
        <v>0</v>
      </c>
      <c r="F22" s="27">
        <f t="shared" si="8"/>
        <v>0</v>
      </c>
      <c r="G22" s="27">
        <f t="shared" ref="G22:H22" si="10">ROUND(F22*1.03,0)</f>
        <v>0</v>
      </c>
      <c r="H22" s="27">
        <f t="shared" si="10"/>
        <v>0</v>
      </c>
      <c r="I22" s="93">
        <f t="shared" ref="I22:I25" si="11">ROUND(SUM(E22:H22),0)</f>
        <v>0</v>
      </c>
      <c r="K22" s="17">
        <v>24000</v>
      </c>
      <c r="L22" s="9">
        <v>12</v>
      </c>
      <c r="M22" s="21"/>
      <c r="N22" s="21"/>
      <c r="O22" s="216" t="s">
        <v>125</v>
      </c>
      <c r="P22" s="216"/>
      <c r="Q22" s="216"/>
      <c r="R22" s="216"/>
      <c r="S22" s="216"/>
      <c r="T22" s="216"/>
      <c r="U22" s="216"/>
      <c r="V22" s="216"/>
    </row>
    <row r="23" spans="1:23" ht="13" x14ac:dyDescent="0.3">
      <c r="A23" s="174" t="s">
        <v>45</v>
      </c>
      <c r="B23" s="175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ref="G23:H23" si="12">ROUND(F23*1.03,0)</f>
        <v>0</v>
      </c>
      <c r="H23" s="27">
        <f t="shared" si="12"/>
        <v>0</v>
      </c>
      <c r="I23" s="93">
        <f t="shared" si="11"/>
        <v>0</v>
      </c>
      <c r="K23" s="17">
        <v>0</v>
      </c>
      <c r="L23" s="4">
        <v>0</v>
      </c>
      <c r="M23" s="171"/>
      <c r="N23" s="21"/>
      <c r="O23" s="67" t="s">
        <v>124</v>
      </c>
      <c r="P23" s="34"/>
    </row>
    <row r="24" spans="1:23" ht="13" x14ac:dyDescent="0.3">
      <c r="A24" s="174" t="s">
        <v>46</v>
      </c>
      <c r="B24" s="175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ref="G24:H24" si="13">ROUND(F24*1.03,0)</f>
        <v>0</v>
      </c>
      <c r="H24" s="27">
        <f t="shared" si="13"/>
        <v>0</v>
      </c>
      <c r="I24" s="93">
        <f t="shared" si="11"/>
        <v>0</v>
      </c>
      <c r="K24" s="17">
        <v>0</v>
      </c>
      <c r="L24" s="4">
        <v>0</v>
      </c>
      <c r="M24" s="171"/>
      <c r="N24" s="21"/>
      <c r="O24" s="67" t="s">
        <v>71</v>
      </c>
      <c r="P24" s="34"/>
    </row>
    <row r="25" spans="1:23" x14ac:dyDescent="0.25">
      <c r="A25" s="174" t="s">
        <v>42</v>
      </c>
      <c r="B25" s="175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ref="G25:H25" si="14">ROUND(F25*1.03,0)</f>
        <v>0</v>
      </c>
      <c r="H25" s="27">
        <f t="shared" si="14"/>
        <v>0</v>
      </c>
      <c r="I25" s="93">
        <f t="shared" si="11"/>
        <v>0</v>
      </c>
      <c r="K25" s="17">
        <v>0</v>
      </c>
      <c r="L25" s="9">
        <v>0</v>
      </c>
      <c r="M25" s="21"/>
      <c r="N25" s="21"/>
      <c r="P25" s="34"/>
    </row>
    <row r="26" spans="1:23" ht="13" x14ac:dyDescent="0.3">
      <c r="A26" s="174"/>
      <c r="B26" s="175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21"/>
      <c r="O26" s="67" t="s">
        <v>120</v>
      </c>
      <c r="R26" s="70" t="s">
        <v>121</v>
      </c>
    </row>
    <row r="27" spans="1:23" x14ac:dyDescent="0.25">
      <c r="A27" s="186" t="s">
        <v>47</v>
      </c>
      <c r="B27" s="187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6"/>
      <c r="N27" s="21"/>
      <c r="P27" s="35"/>
    </row>
    <row r="28" spans="1:23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  <c r="K28" s="29"/>
      <c r="L28" s="20"/>
      <c r="M28" s="20"/>
      <c r="N28" s="21"/>
      <c r="O28" s="33"/>
      <c r="P28" s="18"/>
    </row>
    <row r="29" spans="1:23" x14ac:dyDescent="0.25">
      <c r="A29" s="174" t="s">
        <v>33</v>
      </c>
      <c r="B29" s="17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21"/>
      <c r="O29" s="33"/>
      <c r="P29" s="34"/>
    </row>
    <row r="30" spans="1:23" x14ac:dyDescent="0.25">
      <c r="A30" s="188" t="s">
        <v>34</v>
      </c>
      <c r="B30" s="189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5">ROUND(SUM(E30:H30),0)</f>
        <v>0</v>
      </c>
      <c r="K30" s="29"/>
      <c r="L30" s="21"/>
      <c r="M30" s="21"/>
      <c r="N30" s="21"/>
      <c r="O30" s="33"/>
      <c r="P30" s="34"/>
    </row>
    <row r="31" spans="1:23" x14ac:dyDescent="0.25">
      <c r="A31" s="174" t="s">
        <v>43</v>
      </c>
      <c r="B31" s="17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5"/>
        <v>0</v>
      </c>
      <c r="K31" s="29"/>
      <c r="L31" s="21"/>
      <c r="M31" s="21"/>
      <c r="N31" s="21"/>
      <c r="P31" s="34"/>
    </row>
    <row r="32" spans="1:23" x14ac:dyDescent="0.25">
      <c r="A32" s="174" t="s">
        <v>42</v>
      </c>
      <c r="B32" s="17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5"/>
        <v>0</v>
      </c>
      <c r="K32" s="21"/>
      <c r="L32" s="21"/>
      <c r="M32" s="21"/>
      <c r="N32" s="21"/>
      <c r="O32" s="33"/>
    </row>
    <row r="33" spans="1:23" x14ac:dyDescent="0.25">
      <c r="A33" s="174"/>
      <c r="B33" s="175"/>
      <c r="C33" s="106"/>
      <c r="D33" s="115"/>
      <c r="E33" s="11"/>
      <c r="F33" s="11"/>
      <c r="G33" s="11"/>
      <c r="H33" s="11"/>
      <c r="I33" s="94"/>
      <c r="K33" s="21"/>
      <c r="L33" s="21"/>
      <c r="M33" s="21"/>
      <c r="P33" s="19"/>
    </row>
    <row r="34" spans="1:23" x14ac:dyDescent="0.25">
      <c r="A34" s="186" t="s">
        <v>32</v>
      </c>
      <c r="B34" s="187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M34" s="21"/>
      <c r="P34" s="25"/>
    </row>
    <row r="35" spans="1:23" ht="13" x14ac:dyDescent="0.3">
      <c r="A35" s="190" t="s">
        <v>6</v>
      </c>
      <c r="B35" s="191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  <c r="N35" s="22"/>
    </row>
    <row r="36" spans="1:23" ht="13" x14ac:dyDescent="0.3">
      <c r="A36" s="194"/>
      <c r="B36" s="195"/>
      <c r="C36" s="64"/>
      <c r="D36" s="2"/>
      <c r="E36" s="12"/>
      <c r="F36" s="12"/>
      <c r="G36" s="12"/>
      <c r="H36" s="12"/>
      <c r="I36" s="97"/>
      <c r="K36" s="22"/>
      <c r="L36" s="22"/>
      <c r="M36" s="22"/>
      <c r="N36" s="22"/>
    </row>
    <row r="37" spans="1:23" ht="13" x14ac:dyDescent="0.3">
      <c r="A37" s="190" t="s">
        <v>7</v>
      </c>
      <c r="B37" s="191"/>
      <c r="C37" s="64"/>
      <c r="D37" s="64"/>
      <c r="E37" s="11"/>
      <c r="F37" s="11"/>
      <c r="G37" s="11"/>
      <c r="H37" s="11"/>
      <c r="I37" s="95"/>
      <c r="K37" s="21"/>
      <c r="L37" s="22"/>
      <c r="M37" s="22"/>
      <c r="N37" s="22"/>
    </row>
    <row r="38" spans="1:23" ht="13" x14ac:dyDescent="0.3">
      <c r="A38" s="174" t="s">
        <v>115</v>
      </c>
      <c r="B38" s="175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O38" s="31" t="s">
        <v>118</v>
      </c>
    </row>
    <row r="39" spans="1:23" ht="13" x14ac:dyDescent="0.3">
      <c r="A39" s="174" t="s">
        <v>116</v>
      </c>
      <c r="B39" s="175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O39" s="31" t="s">
        <v>119</v>
      </c>
    </row>
    <row r="40" spans="1:23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131">
        <f t="shared" ref="F40:H40" si="16">ROUND(SUM(F38:F39),0)</f>
        <v>0</v>
      </c>
      <c r="G40" s="131">
        <f t="shared" si="16"/>
        <v>0</v>
      </c>
      <c r="H40" s="131">
        <f t="shared" si="16"/>
        <v>0</v>
      </c>
      <c r="I40" s="133">
        <f>SUM(E40:H40)</f>
        <v>0</v>
      </c>
    </row>
    <row r="41" spans="1:23" ht="13" x14ac:dyDescent="0.3">
      <c r="A41" s="176"/>
      <c r="B41" s="177"/>
      <c r="C41" s="64"/>
      <c r="D41" s="2"/>
      <c r="E41" s="11"/>
      <c r="F41" s="11"/>
      <c r="G41" s="11"/>
      <c r="H41" s="11"/>
      <c r="I41" s="94"/>
      <c r="K41" s="21"/>
      <c r="L41" s="22"/>
      <c r="M41" s="22"/>
      <c r="N41" s="22"/>
    </row>
    <row r="42" spans="1:23" ht="13" x14ac:dyDescent="0.3">
      <c r="A42" s="176" t="s">
        <v>8</v>
      </c>
      <c r="B42" s="177"/>
      <c r="C42" s="105" t="s">
        <v>83</v>
      </c>
      <c r="D42" s="2"/>
      <c r="E42" s="11"/>
      <c r="F42" s="11"/>
      <c r="G42" s="11"/>
      <c r="H42" s="11"/>
      <c r="I42" s="94"/>
      <c r="K42" s="21"/>
      <c r="L42" s="21"/>
      <c r="M42" s="21"/>
      <c r="N42" s="21"/>
    </row>
    <row r="43" spans="1:23" x14ac:dyDescent="0.25">
      <c r="A43" s="174" t="s">
        <v>13</v>
      </c>
      <c r="B43" s="17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7" t="s">
        <v>98</v>
      </c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</row>
    <row r="44" spans="1:23" x14ac:dyDescent="0.25">
      <c r="A44" s="174" t="s">
        <v>14</v>
      </c>
      <c r="B44" s="17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21"/>
      <c r="O44" s="119" t="s">
        <v>105</v>
      </c>
    </row>
    <row r="45" spans="1:23" ht="13" x14ac:dyDescent="0.3">
      <c r="A45" s="196" t="s">
        <v>25</v>
      </c>
      <c r="B45" s="197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  <c r="N45" s="22"/>
    </row>
    <row r="46" spans="1:23" ht="13" x14ac:dyDescent="0.3">
      <c r="A46" s="198"/>
      <c r="B46" s="199"/>
      <c r="C46" s="65"/>
      <c r="D46" s="117"/>
      <c r="E46" s="12"/>
      <c r="F46" s="12"/>
      <c r="G46" s="12"/>
      <c r="H46" s="12"/>
      <c r="I46" s="97"/>
      <c r="K46" s="22"/>
      <c r="L46" s="22"/>
      <c r="M46" s="22"/>
      <c r="N46" s="22"/>
    </row>
    <row r="47" spans="1:23" ht="12.75" customHeight="1" x14ac:dyDescent="0.3">
      <c r="A47" s="176" t="s">
        <v>9</v>
      </c>
      <c r="B47" s="177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21"/>
      <c r="O47" s="31" t="s">
        <v>60</v>
      </c>
    </row>
    <row r="48" spans="1:23" ht="12.75" customHeight="1" x14ac:dyDescent="0.3">
      <c r="A48" s="174" t="s">
        <v>15</v>
      </c>
      <c r="B48" s="175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21"/>
      <c r="O48" s="31" t="s">
        <v>61</v>
      </c>
    </row>
    <row r="49" spans="1:24" ht="12.75" customHeight="1" x14ac:dyDescent="0.3">
      <c r="A49" s="174" t="s">
        <v>16</v>
      </c>
      <c r="B49" s="175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7">ROUND(SUM(E49:H49),0)</f>
        <v>0</v>
      </c>
      <c r="K49" s="21"/>
      <c r="L49" s="21"/>
      <c r="M49" s="21"/>
      <c r="N49" s="21"/>
      <c r="O49" s="31" t="s">
        <v>62</v>
      </c>
    </row>
    <row r="50" spans="1:24" ht="12.75" customHeight="1" x14ac:dyDescent="0.3">
      <c r="A50" s="174" t="s">
        <v>17</v>
      </c>
      <c r="B50" s="175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7"/>
        <v>0</v>
      </c>
      <c r="K50" s="21"/>
      <c r="L50" s="21"/>
      <c r="M50" s="21"/>
      <c r="N50" s="21"/>
      <c r="O50" s="31" t="s">
        <v>63</v>
      </c>
    </row>
    <row r="51" spans="1:24" ht="12.75" customHeight="1" x14ac:dyDescent="0.3">
      <c r="A51" s="174" t="s">
        <v>18</v>
      </c>
      <c r="B51" s="175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7"/>
        <v>0</v>
      </c>
      <c r="K51" s="21"/>
      <c r="L51" s="21"/>
      <c r="M51" s="21"/>
      <c r="N51" s="21"/>
      <c r="O51" s="31" t="s">
        <v>64</v>
      </c>
    </row>
    <row r="52" spans="1:24" ht="12.75" customHeight="1" x14ac:dyDescent="0.25">
      <c r="A52" s="174" t="s">
        <v>19</v>
      </c>
      <c r="B52" s="175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7"/>
        <v>0</v>
      </c>
      <c r="K52" s="21"/>
      <c r="L52" s="21"/>
      <c r="M52" s="21"/>
      <c r="N52" s="21"/>
    </row>
    <row r="53" spans="1:24" ht="12.75" customHeight="1" x14ac:dyDescent="0.3">
      <c r="A53" s="196" t="s">
        <v>24</v>
      </c>
      <c r="B53" s="197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7"/>
        <v>0</v>
      </c>
      <c r="K53" s="22"/>
      <c r="L53" s="21"/>
      <c r="M53" s="21"/>
      <c r="N53" s="21"/>
      <c r="O53" s="61"/>
    </row>
    <row r="54" spans="1:24" ht="12.75" customHeight="1" x14ac:dyDescent="0.3">
      <c r="A54" s="198"/>
      <c r="B54" s="199"/>
      <c r="C54" s="65"/>
      <c r="D54" s="117"/>
      <c r="E54" s="12"/>
      <c r="F54" s="12"/>
      <c r="G54" s="12"/>
      <c r="H54" s="12"/>
      <c r="I54" s="98"/>
      <c r="K54" s="22"/>
      <c r="L54" s="21"/>
      <c r="M54" s="21"/>
      <c r="N54" s="21"/>
    </row>
    <row r="55" spans="1:24" ht="13" x14ac:dyDescent="0.3">
      <c r="A55" s="192" t="s">
        <v>10</v>
      </c>
      <c r="B55" s="193"/>
      <c r="C55" s="107"/>
      <c r="D55" s="5"/>
      <c r="E55" s="11"/>
      <c r="F55" s="11"/>
      <c r="G55" s="11"/>
      <c r="H55" s="11"/>
      <c r="I55" s="98"/>
      <c r="K55" s="21"/>
      <c r="L55" s="21"/>
      <c r="M55" s="21"/>
      <c r="N55" s="21"/>
    </row>
    <row r="56" spans="1:24" x14ac:dyDescent="0.25">
      <c r="A56" s="174" t="s">
        <v>20</v>
      </c>
      <c r="B56" s="175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7"/>
        <v>0</v>
      </c>
      <c r="K56" s="21"/>
      <c r="L56" s="21"/>
      <c r="M56" s="21"/>
      <c r="N56" s="21"/>
    </row>
    <row r="57" spans="1:24" x14ac:dyDescent="0.25">
      <c r="A57" s="174" t="s">
        <v>44</v>
      </c>
      <c r="B57" s="175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7"/>
        <v>0</v>
      </c>
      <c r="K57" s="123"/>
      <c r="L57" s="21"/>
      <c r="M57" s="21"/>
      <c r="N57" s="21"/>
    </row>
    <row r="58" spans="1:24" x14ac:dyDescent="0.25">
      <c r="A58" s="174" t="s">
        <v>21</v>
      </c>
      <c r="B58" s="175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7"/>
        <v>0</v>
      </c>
      <c r="K58" s="21"/>
      <c r="L58" s="21"/>
      <c r="M58" s="21"/>
      <c r="N58" s="21"/>
    </row>
    <row r="59" spans="1:24" x14ac:dyDescent="0.25">
      <c r="A59" s="174" t="s">
        <v>22</v>
      </c>
      <c r="B59" s="17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7"/>
        <v>0</v>
      </c>
      <c r="K59" s="76" t="s">
        <v>37</v>
      </c>
      <c r="L59" s="76" t="s">
        <v>38</v>
      </c>
      <c r="M59" s="170"/>
      <c r="N59" s="21"/>
      <c r="O59" s="119" t="s">
        <v>92</v>
      </c>
    </row>
    <row r="60" spans="1:24" ht="13" x14ac:dyDescent="0.3">
      <c r="A60" s="174" t="s">
        <v>28</v>
      </c>
      <c r="B60" s="175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7"/>
        <v>0</v>
      </c>
      <c r="K60" s="16">
        <f>369.65*1.05</f>
        <v>388.13249999999999</v>
      </c>
      <c r="L60" s="9">
        <v>24</v>
      </c>
      <c r="M60" s="21"/>
      <c r="N60" s="23"/>
      <c r="O60" s="31" t="s">
        <v>91</v>
      </c>
      <c r="X60" s="70" t="s">
        <v>74</v>
      </c>
    </row>
    <row r="61" spans="1:24" ht="13" x14ac:dyDescent="0.3">
      <c r="A61" s="174" t="s">
        <v>77</v>
      </c>
      <c r="B61" s="175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7"/>
        <v>0</v>
      </c>
      <c r="N61" s="24"/>
      <c r="O61" s="31" t="s">
        <v>66</v>
      </c>
    </row>
    <row r="62" spans="1:24" ht="13" x14ac:dyDescent="0.3">
      <c r="A62" s="196" t="s">
        <v>23</v>
      </c>
      <c r="B62" s="197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7"/>
        <v>0</v>
      </c>
      <c r="K62" s="22"/>
      <c r="L62" s="22"/>
      <c r="M62" s="22"/>
      <c r="N62" s="21"/>
    </row>
    <row r="63" spans="1:24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2"/>
      <c r="N63" s="21"/>
    </row>
    <row r="64" spans="1:24" ht="13.5" thickBot="1" x14ac:dyDescent="0.35">
      <c r="A64" s="205" t="s">
        <v>11</v>
      </c>
      <c r="B64" s="206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22"/>
      <c r="O64" s="3"/>
    </row>
    <row r="65" spans="1:15" s="3" customFormat="1" ht="13" x14ac:dyDescent="0.3">
      <c r="A65" s="207" t="s">
        <v>93</v>
      </c>
      <c r="B65" s="208"/>
      <c r="C65" s="108"/>
      <c r="D65" s="8"/>
      <c r="E65" s="28">
        <f>ROUND(E64-E40-E53-E59-E60,0)</f>
        <v>0</v>
      </c>
      <c r="F65" s="28">
        <f>ROUND(F64-F40-F53-F59-F60,0)</f>
        <v>0</v>
      </c>
      <c r="G65" s="28">
        <f>ROUND(G64-G40-G53-G59-G60,0)</f>
        <v>0</v>
      </c>
      <c r="H65" s="28">
        <f t="shared" ref="H65" si="18">ROUND(H64-H40-H53-H59-H60,0)</f>
        <v>0</v>
      </c>
      <c r="I65" s="102">
        <f>ROUND(SUM(E65:H65),0)</f>
        <v>0</v>
      </c>
      <c r="J65" s="1"/>
      <c r="K65" s="21"/>
      <c r="L65" s="21"/>
      <c r="M65" s="21"/>
      <c r="N65" s="21"/>
      <c r="O65" s="31" t="s">
        <v>67</v>
      </c>
    </row>
    <row r="66" spans="1:15" ht="13.5" thickBot="1" x14ac:dyDescent="0.35">
      <c r="A66" s="209" t="s">
        <v>39</v>
      </c>
      <c r="B66" s="210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21"/>
      <c r="O66" s="31" t="s">
        <v>68</v>
      </c>
    </row>
    <row r="67" spans="1:15" ht="13.5" thickBot="1" x14ac:dyDescent="0.35">
      <c r="A67" s="214" t="s">
        <v>12</v>
      </c>
      <c r="B67" s="215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22"/>
      <c r="O67" s="31" t="s">
        <v>69</v>
      </c>
    </row>
    <row r="68" spans="1:15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  <c r="O68" s="31" t="s">
        <v>70</v>
      </c>
    </row>
    <row r="69" spans="1:15" ht="12.75" customHeight="1" x14ac:dyDescent="0.25">
      <c r="E69"/>
      <c r="F69"/>
      <c r="G69"/>
      <c r="H69"/>
    </row>
    <row r="70" spans="1:15" x14ac:dyDescent="0.25">
      <c r="E70"/>
      <c r="F70"/>
      <c r="G70"/>
      <c r="H70"/>
    </row>
    <row r="71" spans="1:15" ht="13" x14ac:dyDescent="0.3">
      <c r="A71" s="31" t="s">
        <v>126</v>
      </c>
      <c r="B71" s="31"/>
      <c r="C71" s="32"/>
      <c r="D71" s="32"/>
      <c r="E71" s="31"/>
      <c r="F71" s="31"/>
      <c r="G71" s="31"/>
      <c r="H71" s="31"/>
      <c r="I71" s="31"/>
    </row>
    <row r="72" spans="1:15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</row>
    <row r="73" spans="1:15" x14ac:dyDescent="0.25">
      <c r="A73" s="120" t="s">
        <v>79</v>
      </c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O22:V22"/>
    <mergeCell ref="K43:W43"/>
    <mergeCell ref="A26:B26"/>
    <mergeCell ref="A60:B60"/>
    <mergeCell ref="A59:B59"/>
    <mergeCell ref="A27:B27"/>
    <mergeCell ref="A28:B28"/>
    <mergeCell ref="A25:B25"/>
    <mergeCell ref="A22:B22"/>
    <mergeCell ref="A24:B24"/>
    <mergeCell ref="A23:B23"/>
    <mergeCell ref="A49:B49"/>
    <mergeCell ref="A48:B48"/>
    <mergeCell ref="A38:B38"/>
    <mergeCell ref="A39:B39"/>
    <mergeCell ref="A34:B34"/>
    <mergeCell ref="A35:B35"/>
    <mergeCell ref="A29:B29"/>
    <mergeCell ref="A30:B30"/>
    <mergeCell ref="A61:B61"/>
    <mergeCell ref="A32:B32"/>
    <mergeCell ref="A33:B33"/>
    <mergeCell ref="A40:B40"/>
    <mergeCell ref="A55:B55"/>
    <mergeCell ref="A58:B58"/>
    <mergeCell ref="A44:B44"/>
    <mergeCell ref="A43:B43"/>
    <mergeCell ref="A31:B31"/>
    <mergeCell ref="A52:B52"/>
    <mergeCell ref="A7:I7"/>
    <mergeCell ref="E8:I8"/>
    <mergeCell ref="A20:B20"/>
    <mergeCell ref="A8:B10"/>
    <mergeCell ref="A18:B18"/>
    <mergeCell ref="A11:B11"/>
    <mergeCell ref="A19:B19"/>
    <mergeCell ref="A66:B66"/>
    <mergeCell ref="A67:B67"/>
    <mergeCell ref="A56:B56"/>
    <mergeCell ref="A57:B57"/>
    <mergeCell ref="A53:B53"/>
    <mergeCell ref="A64:B64"/>
    <mergeCell ref="A62:B62"/>
    <mergeCell ref="A68:H68"/>
    <mergeCell ref="K7:L7"/>
    <mergeCell ref="A1:I1"/>
    <mergeCell ref="A65:B65"/>
    <mergeCell ref="A54:B54"/>
    <mergeCell ref="A36:B36"/>
    <mergeCell ref="A37:B37"/>
    <mergeCell ref="A41:B41"/>
    <mergeCell ref="A42:B42"/>
    <mergeCell ref="A45:B45"/>
    <mergeCell ref="A50:B50"/>
    <mergeCell ref="K10:L10"/>
    <mergeCell ref="A21:B21"/>
    <mergeCell ref="A46:B46"/>
    <mergeCell ref="A47:B47"/>
    <mergeCell ref="A51:B51"/>
  </mergeCells>
  <phoneticPr fontId="3" type="noConversion"/>
  <hyperlinks>
    <hyperlink ref="X60" r:id="rId1" display="https://studentaccounts.ucf.edu/tf-graduate/" xr:uid="{0A7DDAB5-B5E7-4B99-A2F8-3D59FBFC2E5F}"/>
    <hyperlink ref="R26" r:id="rId2" display="https://hr.ucf.edu/document/payroll-guidelines/" xr:uid="{6488615F-A314-4C88-B674-D6C9ED4E053C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8A1504-7255-4FFC-B47A-9FE2D5592644}">
  <sheetPr>
    <pageSetUpPr fitToPage="1"/>
  </sheetPr>
  <dimension ref="A1:X604"/>
  <sheetViews>
    <sheetView zoomScale="90" zoomScaleNormal="90" workbookViewId="0">
      <selection activeCell="E40" sqref="E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3" width="10.453125" customWidth="1"/>
    <col min="14" max="14" width="5.54296875" customWidth="1"/>
    <col min="15" max="15" width="12.26953125" customWidth="1"/>
    <col min="16" max="16" width="10.7265625" customWidth="1"/>
    <col min="17" max="18" width="11.1796875" customWidth="1"/>
    <col min="19" max="21" width="10.1796875" customWidth="1"/>
    <col min="22" max="22" width="10" customWidth="1"/>
    <col min="23" max="23" width="10.26953125" customWidth="1"/>
  </cols>
  <sheetData>
    <row r="1" spans="1:23" ht="14" x14ac:dyDescent="0.3">
      <c r="A1" s="173" t="s">
        <v>81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</row>
    <row r="4" spans="1:23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  <c r="K7" s="211" t="s">
        <v>76</v>
      </c>
      <c r="L7" s="212"/>
      <c r="M7" s="169"/>
      <c r="O7" s="74" t="s">
        <v>65</v>
      </c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  <c r="O8" s="119" t="s">
        <v>95</v>
      </c>
    </row>
    <row r="9" spans="1:23" ht="13" x14ac:dyDescent="0.3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  <c r="O9" s="119" t="s">
        <v>96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213"/>
      <c r="L10" s="213"/>
      <c r="M10" s="26"/>
      <c r="N10" s="26"/>
      <c r="O10" s="41" t="s">
        <v>97</v>
      </c>
      <c r="P10" s="41" t="s">
        <v>97</v>
      </c>
      <c r="Q10" s="41" t="s">
        <v>97</v>
      </c>
      <c r="R10" s="41" t="s">
        <v>97</v>
      </c>
      <c r="T10" s="41" t="s">
        <v>50</v>
      </c>
      <c r="U10" s="41" t="s">
        <v>50</v>
      </c>
      <c r="V10" s="41" t="s">
        <v>50</v>
      </c>
      <c r="W10" s="41" t="s">
        <v>50</v>
      </c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76" t="s">
        <v>133</v>
      </c>
      <c r="L11" s="76" t="s">
        <v>36</v>
      </c>
      <c r="M11" s="76" t="s">
        <v>134</v>
      </c>
      <c r="N11" s="172" t="s">
        <v>36</v>
      </c>
      <c r="O11" s="43" t="s">
        <v>3</v>
      </c>
      <c r="P11" s="43" t="s">
        <v>108</v>
      </c>
      <c r="Q11" s="43" t="s">
        <v>111</v>
      </c>
      <c r="R11" s="43" t="s">
        <v>112</v>
      </c>
      <c r="T11" s="43" t="s">
        <v>3</v>
      </c>
      <c r="U11" s="43" t="s">
        <v>108</v>
      </c>
      <c r="V11" s="43" t="s">
        <v>111</v>
      </c>
      <c r="W11" s="43" t="s">
        <v>112</v>
      </c>
    </row>
    <row r="12" spans="1:23" x14ac:dyDescent="0.25">
      <c r="A12" s="90"/>
      <c r="B12" s="73"/>
      <c r="C12" s="80">
        <v>0</v>
      </c>
      <c r="D12" s="115">
        <f>C12/N12</f>
        <v>0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91">
        <f>ROUND(SUM(E12:H12),0)</f>
        <v>0</v>
      </c>
      <c r="K12" s="17">
        <v>0</v>
      </c>
      <c r="L12" s="9">
        <v>9</v>
      </c>
      <c r="M12" s="9">
        <f>K12/9*12</f>
        <v>0</v>
      </c>
      <c r="N12" s="9">
        <v>12</v>
      </c>
      <c r="O12" s="121">
        <f>M12</f>
        <v>0</v>
      </c>
      <c r="P12" s="121">
        <f>O12*1.03</f>
        <v>0</v>
      </c>
      <c r="Q12" s="121">
        <f>P12*1.03</f>
        <v>0</v>
      </c>
      <c r="R12" s="121">
        <f>Q12*1.03</f>
        <v>0</v>
      </c>
      <c r="T12" s="68" t="e">
        <f t="shared" ref="T12:W17" si="0">SUM(E12/O12)</f>
        <v>#DIV/0!</v>
      </c>
      <c r="U12" s="68" t="e">
        <f t="shared" si="0"/>
        <v>#DIV/0!</v>
      </c>
      <c r="V12" s="68" t="e">
        <f t="shared" si="0"/>
        <v>#DIV/0!</v>
      </c>
      <c r="W12" s="68" t="e">
        <f t="shared" si="0"/>
        <v>#DIV/0!</v>
      </c>
    </row>
    <row r="13" spans="1:23" x14ac:dyDescent="0.25">
      <c r="A13" s="90"/>
      <c r="B13" s="73" t="s">
        <v>127</v>
      </c>
      <c r="C13" s="80">
        <v>0</v>
      </c>
      <c r="D13" s="115">
        <f t="shared" ref="D13:D17" si="1">C13/N13</f>
        <v>0</v>
      </c>
      <c r="E13" s="27">
        <f t="shared" ref="E13:E17" si="2">ROUND(M13/N13*C13,0)</f>
        <v>0</v>
      </c>
      <c r="F13" s="27">
        <f t="shared" ref="F13:F17" si="3">E13*1.03</f>
        <v>0</v>
      </c>
      <c r="G13" s="27">
        <f t="shared" ref="G13:H17" si="4">F13*1.03</f>
        <v>0</v>
      </c>
      <c r="H13" s="27">
        <f t="shared" si="4"/>
        <v>0</v>
      </c>
      <c r="I13" s="91">
        <f t="shared" ref="I13:I17" si="5">ROUND(SUM(E13:H13),0)</f>
        <v>0</v>
      </c>
      <c r="K13" s="17">
        <v>0</v>
      </c>
      <c r="L13" s="9">
        <v>9</v>
      </c>
      <c r="M13" s="9">
        <f t="shared" ref="M13:M17" si="6">K13/9*12</f>
        <v>0</v>
      </c>
      <c r="N13" s="9">
        <v>12</v>
      </c>
      <c r="O13" s="121">
        <f t="shared" ref="O13:O17" si="7">M13</f>
        <v>0</v>
      </c>
      <c r="P13" s="121">
        <f t="shared" ref="P13:R17" si="8">O13*1.03</f>
        <v>0</v>
      </c>
      <c r="Q13" s="121">
        <f t="shared" si="8"/>
        <v>0</v>
      </c>
      <c r="R13" s="121">
        <f t="shared" si="8"/>
        <v>0</v>
      </c>
      <c r="T13" s="68" t="e">
        <f t="shared" si="0"/>
        <v>#DIV/0!</v>
      </c>
      <c r="U13" s="68" t="e">
        <f t="shared" si="0"/>
        <v>#DIV/0!</v>
      </c>
      <c r="V13" s="68" t="e">
        <f t="shared" si="0"/>
        <v>#DIV/0!</v>
      </c>
      <c r="W13" s="68" t="e">
        <f t="shared" si="0"/>
        <v>#DIV/0!</v>
      </c>
    </row>
    <row r="14" spans="1:23" x14ac:dyDescent="0.25">
      <c r="A14" s="90"/>
      <c r="B14" s="79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4"/>
        <v>0</v>
      </c>
      <c r="H14" s="27">
        <f t="shared" si="4"/>
        <v>0</v>
      </c>
      <c r="I14" s="91">
        <f t="shared" si="5"/>
        <v>0</v>
      </c>
      <c r="K14" s="17">
        <v>0</v>
      </c>
      <c r="L14" s="9">
        <v>9</v>
      </c>
      <c r="M14" s="9">
        <f t="shared" si="6"/>
        <v>0</v>
      </c>
      <c r="N14" s="9">
        <v>12</v>
      </c>
      <c r="O14" s="121">
        <f t="shared" si="7"/>
        <v>0</v>
      </c>
      <c r="P14" s="121">
        <f t="shared" si="8"/>
        <v>0</v>
      </c>
      <c r="Q14" s="121">
        <f t="shared" si="8"/>
        <v>0</v>
      </c>
      <c r="R14" s="121">
        <f t="shared" si="8"/>
        <v>0</v>
      </c>
      <c r="T14" s="68" t="e">
        <f t="shared" si="0"/>
        <v>#DIV/0!</v>
      </c>
      <c r="U14" s="68" t="e">
        <f t="shared" si="0"/>
        <v>#DIV/0!</v>
      </c>
      <c r="V14" s="68" t="e">
        <f t="shared" si="0"/>
        <v>#DIV/0!</v>
      </c>
      <c r="W14" s="68" t="e">
        <f t="shared" si="0"/>
        <v>#DIV/0!</v>
      </c>
    </row>
    <row r="15" spans="1:23" x14ac:dyDescent="0.25">
      <c r="A15" s="90"/>
      <c r="B15" s="79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4"/>
        <v>0</v>
      </c>
      <c r="H15" s="27">
        <f t="shared" si="4"/>
        <v>0</v>
      </c>
      <c r="I15" s="91">
        <f t="shared" si="5"/>
        <v>0</v>
      </c>
      <c r="K15" s="17">
        <v>0</v>
      </c>
      <c r="L15" s="9">
        <v>9</v>
      </c>
      <c r="M15" s="9">
        <f t="shared" si="6"/>
        <v>0</v>
      </c>
      <c r="N15" s="9">
        <v>12</v>
      </c>
      <c r="O15" s="121">
        <f t="shared" si="7"/>
        <v>0</v>
      </c>
      <c r="P15" s="121">
        <f t="shared" si="8"/>
        <v>0</v>
      </c>
      <c r="Q15" s="121">
        <f t="shared" si="8"/>
        <v>0</v>
      </c>
      <c r="R15" s="121">
        <f t="shared" si="8"/>
        <v>0</v>
      </c>
      <c r="T15" s="68" t="e">
        <f t="shared" si="0"/>
        <v>#DIV/0!</v>
      </c>
      <c r="U15" s="68" t="e">
        <f t="shared" si="0"/>
        <v>#DIV/0!</v>
      </c>
      <c r="V15" s="68" t="e">
        <f t="shared" si="0"/>
        <v>#DIV/0!</v>
      </c>
      <c r="W15" s="68" t="e">
        <f t="shared" si="0"/>
        <v>#DIV/0!</v>
      </c>
    </row>
    <row r="16" spans="1:23" x14ac:dyDescent="0.25">
      <c r="A16" s="90"/>
      <c r="B16" s="79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4"/>
        <v>0</v>
      </c>
      <c r="H16" s="27">
        <f t="shared" si="4"/>
        <v>0</v>
      </c>
      <c r="I16" s="91">
        <f t="shared" si="5"/>
        <v>0</v>
      </c>
      <c r="K16" s="17">
        <v>0</v>
      </c>
      <c r="L16" s="9">
        <v>9</v>
      </c>
      <c r="M16" s="9">
        <f t="shared" si="6"/>
        <v>0</v>
      </c>
      <c r="N16" s="9">
        <v>12</v>
      </c>
      <c r="O16" s="121">
        <f t="shared" si="7"/>
        <v>0</v>
      </c>
      <c r="P16" s="121">
        <f t="shared" si="8"/>
        <v>0</v>
      </c>
      <c r="Q16" s="121">
        <f t="shared" si="8"/>
        <v>0</v>
      </c>
      <c r="R16" s="121">
        <f t="shared" si="8"/>
        <v>0</v>
      </c>
      <c r="T16" s="68" t="e">
        <f t="shared" si="0"/>
        <v>#DIV/0!</v>
      </c>
      <c r="U16" s="68" t="e">
        <f t="shared" si="0"/>
        <v>#DIV/0!</v>
      </c>
      <c r="V16" s="68" t="e">
        <f t="shared" si="0"/>
        <v>#DIV/0!</v>
      </c>
      <c r="W16" s="68" t="e">
        <f t="shared" si="0"/>
        <v>#DIV/0!</v>
      </c>
    </row>
    <row r="17" spans="1:24" x14ac:dyDescent="0.25">
      <c r="A17" s="90"/>
      <c r="B17" s="79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4"/>
        <v>0</v>
      </c>
      <c r="H17" s="27">
        <f t="shared" si="4"/>
        <v>0</v>
      </c>
      <c r="I17" s="91">
        <f t="shared" si="5"/>
        <v>0</v>
      </c>
      <c r="K17" s="17">
        <v>0</v>
      </c>
      <c r="L17" s="9">
        <v>9</v>
      </c>
      <c r="M17" s="9">
        <f t="shared" si="6"/>
        <v>0</v>
      </c>
      <c r="N17" s="9">
        <v>12</v>
      </c>
      <c r="O17" s="121">
        <f t="shared" si="7"/>
        <v>0</v>
      </c>
      <c r="P17" s="121">
        <f t="shared" si="8"/>
        <v>0</v>
      </c>
      <c r="Q17" s="121">
        <f t="shared" si="8"/>
        <v>0</v>
      </c>
      <c r="R17" s="121">
        <f t="shared" si="8"/>
        <v>0</v>
      </c>
      <c r="T17" s="69" t="e">
        <f t="shared" si="0"/>
        <v>#DIV/0!</v>
      </c>
      <c r="U17" s="69" t="e">
        <f t="shared" si="0"/>
        <v>#DIV/0!</v>
      </c>
      <c r="V17" s="69" t="e">
        <f t="shared" si="0"/>
        <v>#DIV/0!</v>
      </c>
      <c r="W17" s="69" t="e">
        <f t="shared" si="0"/>
        <v>#DIV/0!</v>
      </c>
    </row>
    <row r="18" spans="1:24" x14ac:dyDescent="0.25">
      <c r="A18" s="174"/>
      <c r="B18" s="175"/>
      <c r="C18" s="80"/>
      <c r="D18" s="83"/>
      <c r="E18" s="27"/>
      <c r="F18" s="27"/>
      <c r="G18" s="27"/>
      <c r="H18" s="27"/>
      <c r="I18" s="91"/>
      <c r="K18" s="21"/>
      <c r="L18" s="21"/>
      <c r="M18" s="21"/>
      <c r="N18" s="21"/>
      <c r="Q18" s="121"/>
    </row>
    <row r="19" spans="1:24" x14ac:dyDescent="0.25">
      <c r="A19" s="186" t="s">
        <v>31</v>
      </c>
      <c r="B19" s="187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21"/>
      <c r="O19" s="35"/>
    </row>
    <row r="20" spans="1:24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76" t="s">
        <v>41</v>
      </c>
      <c r="L20" s="76" t="s">
        <v>36</v>
      </c>
      <c r="M20" s="170"/>
      <c r="N20" s="26"/>
      <c r="P20" s="35"/>
    </row>
    <row r="21" spans="1:24" x14ac:dyDescent="0.25">
      <c r="A21" s="188" t="s">
        <v>34</v>
      </c>
      <c r="B21" s="189"/>
      <c r="C21" s="80">
        <v>0</v>
      </c>
      <c r="D21" s="115">
        <v>0</v>
      </c>
      <c r="E21" s="27">
        <f>ROUND(K21*D21*C21,0)</f>
        <v>0</v>
      </c>
      <c r="F21" s="27">
        <f t="shared" ref="F21:H25" si="9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57000</v>
      </c>
      <c r="L21" s="9">
        <v>12</v>
      </c>
      <c r="M21" s="21"/>
      <c r="N21" s="20"/>
      <c r="O21" s="33"/>
      <c r="P21" s="18"/>
    </row>
    <row r="22" spans="1:24" x14ac:dyDescent="0.25">
      <c r="A22" s="174" t="s">
        <v>123</v>
      </c>
      <c r="B22" s="175"/>
      <c r="C22" s="80">
        <v>0</v>
      </c>
      <c r="D22" s="115">
        <v>0</v>
      </c>
      <c r="E22" s="27">
        <f t="shared" ref="E22" si="10">ROUND(K22*D22*C22,0)</f>
        <v>0</v>
      </c>
      <c r="F22" s="27">
        <f t="shared" si="9"/>
        <v>0</v>
      </c>
      <c r="G22" s="27">
        <f t="shared" si="9"/>
        <v>0</v>
      </c>
      <c r="H22" s="27">
        <f t="shared" si="9"/>
        <v>0</v>
      </c>
      <c r="I22" s="93">
        <f t="shared" ref="I22:I25" si="11">ROUND(SUM(E22:H22),0)</f>
        <v>0</v>
      </c>
      <c r="K22" s="17">
        <v>24000</v>
      </c>
      <c r="L22" s="9">
        <v>12</v>
      </c>
      <c r="M22" s="21"/>
      <c r="N22" s="21"/>
      <c r="O22" s="216" t="s">
        <v>125</v>
      </c>
      <c r="P22" s="216"/>
      <c r="Q22" s="216"/>
      <c r="R22" s="216"/>
      <c r="S22" s="216"/>
      <c r="T22" s="216"/>
      <c r="U22" s="216"/>
      <c r="V22" s="216"/>
      <c r="W22" s="216"/>
      <c r="X22" s="216"/>
    </row>
    <row r="23" spans="1:24" ht="13" x14ac:dyDescent="0.3">
      <c r="A23" s="174" t="s">
        <v>45</v>
      </c>
      <c r="B23" s="175"/>
      <c r="C23" s="80">
        <v>0</v>
      </c>
      <c r="D23" s="115">
        <v>0</v>
      </c>
      <c r="E23" s="27">
        <v>0</v>
      </c>
      <c r="F23" s="27">
        <f t="shared" si="9"/>
        <v>0</v>
      </c>
      <c r="G23" s="27">
        <f t="shared" si="9"/>
        <v>0</v>
      </c>
      <c r="H23" s="27">
        <f t="shared" si="9"/>
        <v>0</v>
      </c>
      <c r="I23" s="93">
        <f t="shared" si="11"/>
        <v>0</v>
      </c>
      <c r="K23" s="17">
        <v>0</v>
      </c>
      <c r="L23" s="4">
        <v>0</v>
      </c>
      <c r="M23" s="171"/>
      <c r="N23" s="21"/>
      <c r="O23" s="67" t="s">
        <v>124</v>
      </c>
      <c r="P23" s="34"/>
    </row>
    <row r="24" spans="1:24" ht="13" x14ac:dyDescent="0.3">
      <c r="A24" s="174" t="s">
        <v>46</v>
      </c>
      <c r="B24" s="175"/>
      <c r="C24" s="80">
        <v>0</v>
      </c>
      <c r="D24" s="115">
        <v>0</v>
      </c>
      <c r="E24" s="27">
        <v>0</v>
      </c>
      <c r="F24" s="27">
        <f t="shared" si="9"/>
        <v>0</v>
      </c>
      <c r="G24" s="27">
        <f t="shared" si="9"/>
        <v>0</v>
      </c>
      <c r="H24" s="27">
        <f t="shared" si="9"/>
        <v>0</v>
      </c>
      <c r="I24" s="93">
        <f t="shared" si="11"/>
        <v>0</v>
      </c>
      <c r="K24" s="17">
        <v>0</v>
      </c>
      <c r="L24" s="4">
        <v>0</v>
      </c>
      <c r="M24" s="171"/>
      <c r="N24" s="21"/>
      <c r="O24" s="67" t="s">
        <v>71</v>
      </c>
      <c r="P24" s="34"/>
    </row>
    <row r="25" spans="1:24" x14ac:dyDescent="0.25">
      <c r="A25" s="174" t="s">
        <v>42</v>
      </c>
      <c r="B25" s="175"/>
      <c r="C25" s="80">
        <v>0</v>
      </c>
      <c r="D25" s="115">
        <v>0</v>
      </c>
      <c r="E25" s="27">
        <v>0</v>
      </c>
      <c r="F25" s="27">
        <f t="shared" si="9"/>
        <v>0</v>
      </c>
      <c r="G25" s="27">
        <f t="shared" si="9"/>
        <v>0</v>
      </c>
      <c r="H25" s="27">
        <f t="shared" si="9"/>
        <v>0</v>
      </c>
      <c r="I25" s="93">
        <f t="shared" si="11"/>
        <v>0</v>
      </c>
      <c r="K25" s="17">
        <v>0</v>
      </c>
      <c r="L25" s="9">
        <v>0</v>
      </c>
      <c r="M25" s="21"/>
      <c r="N25" s="21"/>
      <c r="P25" s="34"/>
    </row>
    <row r="26" spans="1:24" ht="13" x14ac:dyDescent="0.3">
      <c r="A26" s="174"/>
      <c r="B26" s="175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21"/>
      <c r="O26" s="67" t="s">
        <v>120</v>
      </c>
      <c r="R26" s="70" t="s">
        <v>121</v>
      </c>
    </row>
    <row r="27" spans="1:24" x14ac:dyDescent="0.25">
      <c r="A27" s="186" t="s">
        <v>47</v>
      </c>
      <c r="B27" s="187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6"/>
      <c r="N27" s="21"/>
      <c r="P27" s="35"/>
    </row>
    <row r="28" spans="1:24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  <c r="K28" s="29"/>
      <c r="L28" s="20"/>
      <c r="M28" s="20"/>
      <c r="N28" s="21"/>
      <c r="O28" s="33"/>
      <c r="P28" s="18"/>
    </row>
    <row r="29" spans="1:24" x14ac:dyDescent="0.25">
      <c r="A29" s="174" t="s">
        <v>33</v>
      </c>
      <c r="B29" s="17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21"/>
      <c r="O29" s="33"/>
      <c r="P29" s="34"/>
    </row>
    <row r="30" spans="1:24" x14ac:dyDescent="0.25">
      <c r="A30" s="188" t="s">
        <v>34</v>
      </c>
      <c r="B30" s="189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2">ROUND(SUM(E30:H30),0)</f>
        <v>0</v>
      </c>
      <c r="K30" s="29"/>
      <c r="L30" s="21"/>
      <c r="M30" s="21"/>
      <c r="N30" s="21"/>
      <c r="O30" s="33"/>
      <c r="P30" s="34"/>
    </row>
    <row r="31" spans="1:24" x14ac:dyDescent="0.25">
      <c r="A31" s="174" t="s">
        <v>43</v>
      </c>
      <c r="B31" s="17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2"/>
        <v>0</v>
      </c>
      <c r="K31" s="29"/>
      <c r="L31" s="21"/>
      <c r="M31" s="21"/>
      <c r="N31" s="21"/>
      <c r="P31" s="34"/>
    </row>
    <row r="32" spans="1:24" x14ac:dyDescent="0.25">
      <c r="A32" s="174" t="s">
        <v>42</v>
      </c>
      <c r="B32" s="17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2"/>
        <v>0</v>
      </c>
      <c r="K32" s="21"/>
      <c r="L32" s="21"/>
      <c r="M32" s="21"/>
      <c r="N32" s="21"/>
      <c r="O32" s="33"/>
    </row>
    <row r="33" spans="1:24" x14ac:dyDescent="0.25">
      <c r="A33" s="174"/>
      <c r="B33" s="175"/>
      <c r="C33" s="106"/>
      <c r="D33" s="115"/>
      <c r="E33" s="11"/>
      <c r="F33" s="11"/>
      <c r="G33" s="11"/>
      <c r="H33" s="11"/>
      <c r="I33" s="94"/>
      <c r="K33" s="21"/>
      <c r="L33" s="21"/>
      <c r="M33" s="21"/>
      <c r="P33" s="19"/>
    </row>
    <row r="34" spans="1:24" x14ac:dyDescent="0.25">
      <c r="A34" s="186" t="s">
        <v>32</v>
      </c>
      <c r="B34" s="187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M34" s="21"/>
      <c r="P34" s="25"/>
    </row>
    <row r="35" spans="1:24" ht="13" x14ac:dyDescent="0.3">
      <c r="A35" s="190" t="s">
        <v>6</v>
      </c>
      <c r="B35" s="191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  <c r="N35" s="22"/>
    </row>
    <row r="36" spans="1:24" ht="13" x14ac:dyDescent="0.3">
      <c r="A36" s="194"/>
      <c r="B36" s="195"/>
      <c r="C36" s="64"/>
      <c r="D36" s="2"/>
      <c r="E36" s="12"/>
      <c r="F36" s="12"/>
      <c r="G36" s="12"/>
      <c r="H36" s="12"/>
      <c r="I36" s="97"/>
      <c r="K36" s="22"/>
      <c r="L36" s="22"/>
      <c r="M36" s="22"/>
      <c r="N36" s="22"/>
    </row>
    <row r="37" spans="1:24" ht="13" x14ac:dyDescent="0.3">
      <c r="A37" s="190" t="s">
        <v>7</v>
      </c>
      <c r="B37" s="191"/>
      <c r="C37" s="64"/>
      <c r="D37" s="64"/>
      <c r="E37" s="11"/>
      <c r="F37" s="11"/>
      <c r="G37" s="11"/>
      <c r="H37" s="11"/>
      <c r="I37" s="95"/>
      <c r="K37" s="21"/>
      <c r="L37" s="22"/>
      <c r="M37" s="22"/>
      <c r="N37" s="22"/>
    </row>
    <row r="38" spans="1:24" ht="13" x14ac:dyDescent="0.3">
      <c r="A38" s="174" t="s">
        <v>115</v>
      </c>
      <c r="B38" s="175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O38" s="31" t="s">
        <v>118</v>
      </c>
    </row>
    <row r="39" spans="1:24" ht="13" x14ac:dyDescent="0.3">
      <c r="A39" s="174" t="s">
        <v>116</v>
      </c>
      <c r="B39" s="175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O39" s="31" t="s">
        <v>119</v>
      </c>
    </row>
    <row r="40" spans="1:24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131">
        <f t="shared" ref="F40:H40" si="13">ROUND(SUM(F38:F39),0)</f>
        <v>0</v>
      </c>
      <c r="G40" s="131">
        <f t="shared" si="13"/>
        <v>0</v>
      </c>
      <c r="H40" s="131">
        <f t="shared" si="13"/>
        <v>0</v>
      </c>
      <c r="I40" s="133">
        <f>SUM(E40:H40)</f>
        <v>0</v>
      </c>
    </row>
    <row r="41" spans="1:24" ht="13" x14ac:dyDescent="0.3">
      <c r="A41" s="176"/>
      <c r="B41" s="177"/>
      <c r="C41" s="64"/>
      <c r="D41" s="2"/>
      <c r="E41" s="11"/>
      <c r="F41" s="11"/>
      <c r="G41" s="11"/>
      <c r="H41" s="11"/>
      <c r="I41" s="94"/>
      <c r="K41" s="21"/>
      <c r="L41" s="22"/>
      <c r="M41" s="22"/>
      <c r="N41" s="22"/>
    </row>
    <row r="42" spans="1:24" ht="13" x14ac:dyDescent="0.3">
      <c r="A42" s="176" t="s">
        <v>8</v>
      </c>
      <c r="B42" s="177"/>
      <c r="C42" s="105" t="s">
        <v>83</v>
      </c>
      <c r="D42" s="2"/>
      <c r="E42" s="11"/>
      <c r="F42" s="11"/>
      <c r="G42" s="11"/>
      <c r="H42" s="11"/>
      <c r="I42" s="94"/>
      <c r="K42" s="21"/>
      <c r="L42" s="21"/>
      <c r="M42" s="21"/>
      <c r="N42" s="21"/>
    </row>
    <row r="43" spans="1:24" x14ac:dyDescent="0.25">
      <c r="A43" s="174" t="s">
        <v>13</v>
      </c>
      <c r="B43" s="17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7" t="s">
        <v>99</v>
      </c>
      <c r="L43" s="217"/>
      <c r="M43" s="217"/>
      <c r="N43" s="217"/>
      <c r="O43" s="217"/>
      <c r="P43" s="217"/>
      <c r="Q43" s="217"/>
      <c r="R43" s="217"/>
      <c r="S43" s="217"/>
      <c r="T43" s="217"/>
      <c r="U43" s="217"/>
      <c r="V43" s="217"/>
      <c r="W43" s="217"/>
      <c r="X43" s="217"/>
    </row>
    <row r="44" spans="1:24" x14ac:dyDescent="0.25">
      <c r="A44" s="174" t="s">
        <v>14</v>
      </c>
      <c r="B44" s="17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21"/>
      <c r="O44" s="119" t="s">
        <v>105</v>
      </c>
    </row>
    <row r="45" spans="1:24" ht="13" x14ac:dyDescent="0.3">
      <c r="A45" s="196" t="s">
        <v>25</v>
      </c>
      <c r="B45" s="197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  <c r="N45" s="22"/>
    </row>
    <row r="46" spans="1:24" ht="13" x14ac:dyDescent="0.3">
      <c r="A46" s="198"/>
      <c r="B46" s="199"/>
      <c r="C46" s="65"/>
      <c r="D46" s="117"/>
      <c r="E46" s="12"/>
      <c r="F46" s="12"/>
      <c r="G46" s="12"/>
      <c r="H46" s="12"/>
      <c r="I46" s="97"/>
      <c r="K46" s="22"/>
      <c r="L46" s="22"/>
      <c r="M46" s="22"/>
      <c r="N46" s="22"/>
    </row>
    <row r="47" spans="1:24" ht="12.75" customHeight="1" x14ac:dyDescent="0.3">
      <c r="A47" s="176" t="s">
        <v>9</v>
      </c>
      <c r="B47" s="177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21"/>
      <c r="O47" s="31" t="s">
        <v>60</v>
      </c>
    </row>
    <row r="48" spans="1:24" ht="12.75" customHeight="1" x14ac:dyDescent="0.3">
      <c r="A48" s="174" t="s">
        <v>15</v>
      </c>
      <c r="B48" s="175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21"/>
      <c r="O48" s="31" t="s">
        <v>61</v>
      </c>
    </row>
    <row r="49" spans="1:24" ht="12.75" customHeight="1" x14ac:dyDescent="0.3">
      <c r="A49" s="174" t="s">
        <v>16</v>
      </c>
      <c r="B49" s="175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4">ROUND(SUM(E49:H49),0)</f>
        <v>0</v>
      </c>
      <c r="K49" s="21"/>
      <c r="L49" s="21"/>
      <c r="M49" s="21"/>
      <c r="N49" s="21"/>
      <c r="O49" s="31" t="s">
        <v>62</v>
      </c>
    </row>
    <row r="50" spans="1:24" ht="12.75" customHeight="1" x14ac:dyDescent="0.3">
      <c r="A50" s="174" t="s">
        <v>17</v>
      </c>
      <c r="B50" s="175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4"/>
        <v>0</v>
      </c>
      <c r="K50" s="21"/>
      <c r="L50" s="21"/>
      <c r="M50" s="21"/>
      <c r="N50" s="21"/>
      <c r="O50" s="31" t="s">
        <v>63</v>
      </c>
    </row>
    <row r="51" spans="1:24" ht="12.75" customHeight="1" x14ac:dyDescent="0.3">
      <c r="A51" s="174" t="s">
        <v>18</v>
      </c>
      <c r="B51" s="175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4"/>
        <v>0</v>
      </c>
      <c r="K51" s="21"/>
      <c r="L51" s="21"/>
      <c r="M51" s="21"/>
      <c r="N51" s="21"/>
      <c r="O51" s="31" t="s">
        <v>64</v>
      </c>
    </row>
    <row r="52" spans="1:24" ht="12.75" customHeight="1" x14ac:dyDescent="0.25">
      <c r="A52" s="174" t="s">
        <v>19</v>
      </c>
      <c r="B52" s="175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4"/>
        <v>0</v>
      </c>
      <c r="K52" s="21"/>
      <c r="L52" s="21"/>
      <c r="M52" s="21"/>
      <c r="N52" s="21"/>
    </row>
    <row r="53" spans="1:24" ht="12.75" customHeight="1" x14ac:dyDescent="0.3">
      <c r="A53" s="196" t="s">
        <v>24</v>
      </c>
      <c r="B53" s="197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4"/>
        <v>0</v>
      </c>
      <c r="K53" s="22"/>
      <c r="L53" s="21"/>
      <c r="M53" s="21"/>
      <c r="N53" s="21"/>
      <c r="O53" s="61"/>
    </row>
    <row r="54" spans="1:24" ht="12.75" customHeight="1" x14ac:dyDescent="0.3">
      <c r="A54" s="198"/>
      <c r="B54" s="199"/>
      <c r="C54" s="65"/>
      <c r="D54" s="117"/>
      <c r="E54" s="12"/>
      <c r="F54" s="12"/>
      <c r="G54" s="12"/>
      <c r="H54" s="12"/>
      <c r="I54" s="98"/>
      <c r="K54" s="22"/>
      <c r="L54" s="21"/>
      <c r="M54" s="21"/>
      <c r="N54" s="21"/>
    </row>
    <row r="55" spans="1:24" ht="13" x14ac:dyDescent="0.3">
      <c r="A55" s="192" t="s">
        <v>10</v>
      </c>
      <c r="B55" s="193"/>
      <c r="C55" s="107"/>
      <c r="D55" s="5"/>
      <c r="E55" s="11"/>
      <c r="F55" s="11"/>
      <c r="G55" s="11"/>
      <c r="H55" s="11"/>
      <c r="I55" s="98"/>
      <c r="K55" s="21"/>
      <c r="L55" s="21"/>
      <c r="M55" s="21"/>
      <c r="N55" s="21"/>
    </row>
    <row r="56" spans="1:24" x14ac:dyDescent="0.25">
      <c r="A56" s="174" t="s">
        <v>20</v>
      </c>
      <c r="B56" s="175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4"/>
        <v>0</v>
      </c>
      <c r="K56" s="21"/>
      <c r="L56" s="21"/>
      <c r="M56" s="21"/>
      <c r="N56" s="21"/>
    </row>
    <row r="57" spans="1:24" x14ac:dyDescent="0.25">
      <c r="A57" s="174" t="s">
        <v>44</v>
      </c>
      <c r="B57" s="175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4"/>
        <v>0</v>
      </c>
      <c r="K57" s="21"/>
      <c r="L57" s="21"/>
      <c r="M57" s="21"/>
      <c r="N57" s="21"/>
    </row>
    <row r="58" spans="1:24" x14ac:dyDescent="0.25">
      <c r="A58" s="174" t="s">
        <v>21</v>
      </c>
      <c r="B58" s="175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4"/>
        <v>0</v>
      </c>
      <c r="K58" s="21"/>
      <c r="L58" s="21"/>
      <c r="M58" s="21"/>
      <c r="N58" s="21"/>
    </row>
    <row r="59" spans="1:24" x14ac:dyDescent="0.25">
      <c r="A59" s="174" t="s">
        <v>22</v>
      </c>
      <c r="B59" s="17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4"/>
        <v>0</v>
      </c>
      <c r="K59" s="76" t="s">
        <v>37</v>
      </c>
      <c r="L59" s="76" t="s">
        <v>38</v>
      </c>
      <c r="M59" s="170"/>
      <c r="N59" s="21"/>
      <c r="O59" s="119" t="s">
        <v>92</v>
      </c>
    </row>
    <row r="60" spans="1:24" ht="13" x14ac:dyDescent="0.3">
      <c r="A60" s="174" t="s">
        <v>28</v>
      </c>
      <c r="B60" s="175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4"/>
        <v>0</v>
      </c>
      <c r="K60" s="16">
        <f>369.65*1.05</f>
        <v>388.13249999999999</v>
      </c>
      <c r="L60" s="9">
        <v>24</v>
      </c>
      <c r="M60" s="21"/>
      <c r="N60" s="23"/>
      <c r="O60" s="31" t="s">
        <v>91</v>
      </c>
      <c r="X60" s="70" t="s">
        <v>74</v>
      </c>
    </row>
    <row r="61" spans="1:24" ht="13" x14ac:dyDescent="0.3">
      <c r="A61" s="174" t="s">
        <v>77</v>
      </c>
      <c r="B61" s="175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4"/>
        <v>0</v>
      </c>
      <c r="N61" s="24"/>
      <c r="O61" s="31" t="s">
        <v>66</v>
      </c>
    </row>
    <row r="62" spans="1:24" ht="13" x14ac:dyDescent="0.3">
      <c r="A62" s="196" t="s">
        <v>23</v>
      </c>
      <c r="B62" s="197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4"/>
        <v>0</v>
      </c>
      <c r="K62" s="22"/>
      <c r="L62" s="22"/>
      <c r="M62" s="22"/>
      <c r="N62" s="21"/>
    </row>
    <row r="63" spans="1:24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2"/>
      <c r="N63" s="21"/>
    </row>
    <row r="64" spans="1:24" ht="13.5" thickBot="1" x14ac:dyDescent="0.35">
      <c r="A64" s="205" t="s">
        <v>11</v>
      </c>
      <c r="B64" s="206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22"/>
      <c r="O64" s="3"/>
    </row>
    <row r="65" spans="1:15" s="3" customFormat="1" ht="13" x14ac:dyDescent="0.3">
      <c r="A65" s="207" t="s">
        <v>93</v>
      </c>
      <c r="B65" s="208"/>
      <c r="C65" s="108"/>
      <c r="D65" s="8"/>
      <c r="E65" s="28">
        <f>ROUND(E64-E40-E53-E59-E60,0)</f>
        <v>0</v>
      </c>
      <c r="F65" s="28">
        <f t="shared" ref="F65:H65" si="15">ROUND(F64-F40-F53-F59-F60,0)</f>
        <v>0</v>
      </c>
      <c r="G65" s="28">
        <f t="shared" si="15"/>
        <v>0</v>
      </c>
      <c r="H65" s="28">
        <f t="shared" si="15"/>
        <v>0</v>
      </c>
      <c r="I65" s="102">
        <f>ROUND(SUM(E65:H65),0)</f>
        <v>0</v>
      </c>
      <c r="J65" s="1"/>
      <c r="K65" s="21"/>
      <c r="L65" s="21"/>
      <c r="M65" s="21"/>
      <c r="N65" s="21"/>
      <c r="O65" s="31" t="s">
        <v>67</v>
      </c>
    </row>
    <row r="66" spans="1:15" ht="13.5" thickBot="1" x14ac:dyDescent="0.35">
      <c r="A66" s="209" t="s">
        <v>39</v>
      </c>
      <c r="B66" s="210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21"/>
      <c r="O66" s="31" t="s">
        <v>68</v>
      </c>
    </row>
    <row r="67" spans="1:15" ht="13.5" thickBot="1" x14ac:dyDescent="0.35">
      <c r="A67" s="214" t="s">
        <v>12</v>
      </c>
      <c r="B67" s="215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22"/>
      <c r="O67" s="31" t="s">
        <v>69</v>
      </c>
    </row>
    <row r="68" spans="1:15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  <c r="O68" s="31" t="s">
        <v>70</v>
      </c>
    </row>
    <row r="69" spans="1:15" ht="12.75" customHeight="1" x14ac:dyDescent="0.25">
      <c r="E69"/>
      <c r="F69"/>
      <c r="G69"/>
      <c r="H69"/>
    </row>
    <row r="70" spans="1:15" x14ac:dyDescent="0.25">
      <c r="E70"/>
      <c r="F70"/>
      <c r="G70"/>
      <c r="H70"/>
    </row>
    <row r="71" spans="1:15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  <c r="I71" s="31"/>
    </row>
    <row r="72" spans="1:15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</row>
    <row r="73" spans="1:15" x14ac:dyDescent="0.25">
      <c r="A73" s="120" t="s">
        <v>79</v>
      </c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O22:X22"/>
    <mergeCell ref="K43:X43"/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X60" r:id="rId1" display="https://studentaccounts.ucf.edu/tf-graduate/" xr:uid="{828DF954-6F6F-4716-B20D-95349A1CE9FC}"/>
    <hyperlink ref="R26" r:id="rId2" display="https://hr.ucf.edu/document/payroll-guidelines/" xr:uid="{FF1D049F-07B2-4221-A458-A0EAD075EFD5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064B-C74A-498D-A232-F394D15CEF71}">
  <sheetPr>
    <pageSetUpPr fitToPage="1"/>
  </sheetPr>
  <dimension ref="A1:X604"/>
  <sheetViews>
    <sheetView tabSelected="1" zoomScale="90" zoomScaleNormal="90" workbookViewId="0">
      <selection activeCell="G40" sqref="G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3" width="10.453125" customWidth="1"/>
    <col min="14" max="14" width="10.7265625" bestFit="1" customWidth="1"/>
    <col min="15" max="15" width="12.26953125" customWidth="1"/>
    <col min="16" max="16" width="10.7265625" customWidth="1"/>
    <col min="17" max="18" width="11.1796875" customWidth="1"/>
    <col min="19" max="22" width="10.1796875" customWidth="1"/>
    <col min="23" max="23" width="9.7265625" customWidth="1"/>
  </cols>
  <sheetData>
    <row r="1" spans="1:23" ht="14" x14ac:dyDescent="0.3">
      <c r="A1" s="173" t="s">
        <v>81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</row>
    <row r="4" spans="1:23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  <c r="K7" s="211" t="s">
        <v>76</v>
      </c>
      <c r="L7" s="212"/>
      <c r="M7" s="169"/>
      <c r="O7" s="74" t="s">
        <v>65</v>
      </c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  <c r="O8" s="119" t="s">
        <v>95</v>
      </c>
    </row>
    <row r="9" spans="1:23" ht="13" x14ac:dyDescent="0.3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  <c r="O9" s="119" t="s">
        <v>96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213"/>
      <c r="L10" s="213"/>
      <c r="M10" s="26"/>
      <c r="N10" s="26"/>
      <c r="O10" s="41" t="s">
        <v>97</v>
      </c>
      <c r="P10" s="41" t="s">
        <v>97</v>
      </c>
      <c r="Q10" s="41" t="s">
        <v>97</v>
      </c>
      <c r="R10" s="41" t="s">
        <v>97</v>
      </c>
      <c r="T10" s="41" t="s">
        <v>50</v>
      </c>
      <c r="U10" s="41" t="s">
        <v>50</v>
      </c>
      <c r="V10" s="41" t="s">
        <v>50</v>
      </c>
      <c r="W10" s="41" t="s">
        <v>50</v>
      </c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76" t="s">
        <v>133</v>
      </c>
      <c r="L11" s="76" t="s">
        <v>36</v>
      </c>
      <c r="M11" s="76" t="s">
        <v>134</v>
      </c>
      <c r="N11" s="172" t="s">
        <v>36</v>
      </c>
      <c r="O11" s="43" t="s">
        <v>3</v>
      </c>
      <c r="P11" s="43" t="s">
        <v>108</v>
      </c>
      <c r="Q11" s="43" t="s">
        <v>111</v>
      </c>
      <c r="R11" s="43" t="s">
        <v>112</v>
      </c>
      <c r="T11" s="43" t="s">
        <v>3</v>
      </c>
      <c r="U11" s="43" t="s">
        <v>108</v>
      </c>
      <c r="V11" s="43" t="s">
        <v>111</v>
      </c>
      <c r="W11" s="43" t="s">
        <v>112</v>
      </c>
    </row>
    <row r="12" spans="1:23" x14ac:dyDescent="0.25">
      <c r="A12" s="90"/>
      <c r="B12" s="73"/>
      <c r="C12" s="80">
        <v>0</v>
      </c>
      <c r="D12" s="115">
        <f>C12/N12</f>
        <v>0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91">
        <f>ROUND(SUM(E12:H12),0)</f>
        <v>0</v>
      </c>
      <c r="K12" s="17">
        <v>0</v>
      </c>
      <c r="L12" s="9">
        <v>9</v>
      </c>
      <c r="M12" s="9">
        <f>K12/9*12</f>
        <v>0</v>
      </c>
      <c r="N12" s="9">
        <v>12</v>
      </c>
      <c r="O12" s="121">
        <f>M12</f>
        <v>0</v>
      </c>
      <c r="P12" s="121">
        <f>O12*1.03</f>
        <v>0</v>
      </c>
      <c r="Q12" s="121">
        <f>P12*1.03</f>
        <v>0</v>
      </c>
      <c r="R12" s="121">
        <f>Q12*1.03</f>
        <v>0</v>
      </c>
      <c r="T12" s="68" t="e">
        <f t="shared" ref="T12:W17" si="0">SUM(E12/O12)</f>
        <v>#DIV/0!</v>
      </c>
      <c r="U12" s="68" t="e">
        <f t="shared" si="0"/>
        <v>#DIV/0!</v>
      </c>
      <c r="V12" s="68" t="e">
        <f t="shared" si="0"/>
        <v>#DIV/0!</v>
      </c>
      <c r="W12" s="68" t="e">
        <f t="shared" si="0"/>
        <v>#DIV/0!</v>
      </c>
    </row>
    <row r="13" spans="1:23" x14ac:dyDescent="0.25">
      <c r="A13" s="90"/>
      <c r="B13" s="73"/>
      <c r="C13" s="80">
        <v>0</v>
      </c>
      <c r="D13" s="115">
        <f t="shared" ref="D13:D17" si="1">C13/N13</f>
        <v>0</v>
      </c>
      <c r="E13" s="27">
        <f t="shared" ref="E13:E17" si="2">ROUND(M13/N13*C13,0)</f>
        <v>0</v>
      </c>
      <c r="F13" s="27">
        <f t="shared" ref="F13:H17" si="3">E13*1.03</f>
        <v>0</v>
      </c>
      <c r="G13" s="27">
        <f t="shared" si="3"/>
        <v>0</v>
      </c>
      <c r="H13" s="27">
        <f t="shared" si="3"/>
        <v>0</v>
      </c>
      <c r="I13" s="91">
        <f t="shared" ref="I13:I17" si="4">ROUND(SUM(E13:H13),0)</f>
        <v>0</v>
      </c>
      <c r="K13" s="17">
        <v>0</v>
      </c>
      <c r="L13" s="9">
        <v>9</v>
      </c>
      <c r="M13" s="9">
        <f t="shared" ref="M13:M17" si="5">K13/9*12</f>
        <v>0</v>
      </c>
      <c r="N13" s="9">
        <v>12</v>
      </c>
      <c r="O13" s="121">
        <f t="shared" ref="O13:O17" si="6">M13</f>
        <v>0</v>
      </c>
      <c r="P13" s="121">
        <f t="shared" ref="P13:R17" si="7">O13*1.03</f>
        <v>0</v>
      </c>
      <c r="Q13" s="121">
        <f t="shared" si="7"/>
        <v>0</v>
      </c>
      <c r="R13" s="121">
        <f t="shared" si="7"/>
        <v>0</v>
      </c>
      <c r="T13" s="68" t="e">
        <f t="shared" si="0"/>
        <v>#DIV/0!</v>
      </c>
      <c r="U13" s="68" t="e">
        <f t="shared" si="0"/>
        <v>#DIV/0!</v>
      </c>
      <c r="V13" s="68" t="e">
        <f t="shared" si="0"/>
        <v>#DIV/0!</v>
      </c>
      <c r="W13" s="68" t="e">
        <f t="shared" si="0"/>
        <v>#DIV/0!</v>
      </c>
    </row>
    <row r="14" spans="1:23" x14ac:dyDescent="0.25">
      <c r="A14" s="90"/>
      <c r="B14" s="73" t="s">
        <v>129</v>
      </c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91">
        <f t="shared" si="4"/>
        <v>0</v>
      </c>
      <c r="K14" s="17">
        <v>0</v>
      </c>
      <c r="L14" s="9">
        <v>9</v>
      </c>
      <c r="M14" s="9">
        <f t="shared" si="5"/>
        <v>0</v>
      </c>
      <c r="N14" s="9">
        <v>12</v>
      </c>
      <c r="O14" s="121">
        <f t="shared" si="6"/>
        <v>0</v>
      </c>
      <c r="P14" s="121">
        <f t="shared" si="7"/>
        <v>0</v>
      </c>
      <c r="Q14" s="121">
        <f t="shared" si="7"/>
        <v>0</v>
      </c>
      <c r="R14" s="121">
        <f t="shared" si="7"/>
        <v>0</v>
      </c>
      <c r="T14" s="68" t="e">
        <f t="shared" si="0"/>
        <v>#DIV/0!</v>
      </c>
      <c r="U14" s="68" t="e">
        <f t="shared" si="0"/>
        <v>#DIV/0!</v>
      </c>
      <c r="V14" s="68" t="e">
        <f t="shared" si="0"/>
        <v>#DIV/0!</v>
      </c>
      <c r="W14" s="68" t="e">
        <f t="shared" si="0"/>
        <v>#DIV/0!</v>
      </c>
    </row>
    <row r="15" spans="1:23" x14ac:dyDescent="0.25">
      <c r="A15" s="90"/>
      <c r="B15" s="79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91">
        <f t="shared" si="4"/>
        <v>0</v>
      </c>
      <c r="K15" s="17">
        <v>0</v>
      </c>
      <c r="L15" s="9">
        <v>9</v>
      </c>
      <c r="M15" s="9">
        <f t="shared" si="5"/>
        <v>0</v>
      </c>
      <c r="N15" s="9">
        <v>12</v>
      </c>
      <c r="O15" s="121">
        <f t="shared" si="6"/>
        <v>0</v>
      </c>
      <c r="P15" s="121">
        <f t="shared" si="7"/>
        <v>0</v>
      </c>
      <c r="Q15" s="121">
        <f t="shared" si="7"/>
        <v>0</v>
      </c>
      <c r="R15" s="121">
        <f t="shared" si="7"/>
        <v>0</v>
      </c>
      <c r="T15" s="68" t="e">
        <f t="shared" si="0"/>
        <v>#DIV/0!</v>
      </c>
      <c r="U15" s="68" t="e">
        <f t="shared" si="0"/>
        <v>#DIV/0!</v>
      </c>
      <c r="V15" s="68" t="e">
        <f t="shared" si="0"/>
        <v>#DIV/0!</v>
      </c>
      <c r="W15" s="68" t="e">
        <f t="shared" si="0"/>
        <v>#DIV/0!</v>
      </c>
    </row>
    <row r="16" spans="1:23" x14ac:dyDescent="0.25">
      <c r="A16" s="90"/>
      <c r="B16" s="73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91">
        <f t="shared" si="4"/>
        <v>0</v>
      </c>
      <c r="K16" s="17">
        <v>0</v>
      </c>
      <c r="L16" s="9">
        <v>9</v>
      </c>
      <c r="M16" s="9">
        <f t="shared" si="5"/>
        <v>0</v>
      </c>
      <c r="N16" s="9">
        <v>12</v>
      </c>
      <c r="O16" s="121">
        <f t="shared" si="6"/>
        <v>0</v>
      </c>
      <c r="P16" s="121">
        <f t="shared" si="7"/>
        <v>0</v>
      </c>
      <c r="Q16" s="121">
        <f t="shared" si="7"/>
        <v>0</v>
      </c>
      <c r="R16" s="121">
        <f t="shared" si="7"/>
        <v>0</v>
      </c>
      <c r="T16" s="68" t="e">
        <f t="shared" si="0"/>
        <v>#DIV/0!</v>
      </c>
      <c r="U16" s="68" t="e">
        <f t="shared" si="0"/>
        <v>#DIV/0!</v>
      </c>
      <c r="V16" s="68" t="e">
        <f t="shared" si="0"/>
        <v>#DIV/0!</v>
      </c>
      <c r="W16" s="68" t="e">
        <f t="shared" si="0"/>
        <v>#DIV/0!</v>
      </c>
    </row>
    <row r="17" spans="1:23" x14ac:dyDescent="0.25">
      <c r="A17" s="90"/>
      <c r="B17" s="79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91">
        <f t="shared" si="4"/>
        <v>0</v>
      </c>
      <c r="K17" s="17">
        <v>0</v>
      </c>
      <c r="L17" s="9">
        <v>9</v>
      </c>
      <c r="M17" s="9">
        <f t="shared" si="5"/>
        <v>0</v>
      </c>
      <c r="N17" s="9">
        <v>12</v>
      </c>
      <c r="O17" s="121">
        <f t="shared" si="6"/>
        <v>0</v>
      </c>
      <c r="P17" s="121">
        <f t="shared" si="7"/>
        <v>0</v>
      </c>
      <c r="Q17" s="121">
        <f t="shared" si="7"/>
        <v>0</v>
      </c>
      <c r="R17" s="121">
        <f t="shared" si="7"/>
        <v>0</v>
      </c>
      <c r="T17" s="69" t="e">
        <f t="shared" si="0"/>
        <v>#DIV/0!</v>
      </c>
      <c r="U17" s="69" t="e">
        <f t="shared" si="0"/>
        <v>#DIV/0!</v>
      </c>
      <c r="V17" s="69" t="e">
        <f t="shared" si="0"/>
        <v>#DIV/0!</v>
      </c>
      <c r="W17" s="69" t="e">
        <f t="shared" si="0"/>
        <v>#DIV/0!</v>
      </c>
    </row>
    <row r="18" spans="1:23" x14ac:dyDescent="0.25">
      <c r="A18" s="174"/>
      <c r="B18" s="175"/>
      <c r="C18" s="80"/>
      <c r="D18" s="83"/>
      <c r="E18" s="27"/>
      <c r="F18" s="27"/>
      <c r="G18" s="27"/>
      <c r="H18" s="27"/>
      <c r="I18" s="91"/>
      <c r="K18" s="21"/>
      <c r="L18" s="21"/>
      <c r="M18" s="21"/>
      <c r="N18" s="21"/>
    </row>
    <row r="19" spans="1:23" x14ac:dyDescent="0.25">
      <c r="A19" s="186" t="s">
        <v>31</v>
      </c>
      <c r="B19" s="187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21"/>
      <c r="O19" s="35"/>
    </row>
    <row r="20" spans="1:23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76" t="s">
        <v>41</v>
      </c>
      <c r="L20" s="76" t="s">
        <v>36</v>
      </c>
      <c r="M20" s="170"/>
      <c r="N20" s="26"/>
      <c r="P20" s="35"/>
    </row>
    <row r="21" spans="1:23" x14ac:dyDescent="0.25">
      <c r="A21" s="188" t="s">
        <v>34</v>
      </c>
      <c r="B21" s="189"/>
      <c r="C21" s="80">
        <v>0</v>
      </c>
      <c r="D21" s="115">
        <v>0</v>
      </c>
      <c r="E21" s="27">
        <f>ROUND(K21*D21*C21,0)</f>
        <v>0</v>
      </c>
      <c r="F21" s="27">
        <f t="shared" ref="F21:H25" si="8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57000</v>
      </c>
      <c r="L21" s="9">
        <v>12</v>
      </c>
      <c r="M21" s="21"/>
      <c r="N21" s="20"/>
      <c r="O21" s="33"/>
      <c r="P21" s="18"/>
    </row>
    <row r="22" spans="1:23" x14ac:dyDescent="0.25">
      <c r="A22" s="174" t="s">
        <v>123</v>
      </c>
      <c r="B22" s="175"/>
      <c r="C22" s="80">
        <v>0</v>
      </c>
      <c r="D22" s="115">
        <v>0</v>
      </c>
      <c r="E22" s="27">
        <f t="shared" ref="E22" si="9">ROUND(K22*D22*C22,0)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93">
        <f t="shared" ref="I22:I25" si="10">ROUND(SUM(E22:H22),0)</f>
        <v>0</v>
      </c>
      <c r="K22" s="17">
        <v>24000</v>
      </c>
      <c r="L22" s="9">
        <v>12</v>
      </c>
      <c r="M22" s="21"/>
      <c r="N22" s="21"/>
      <c r="O22" s="216" t="s">
        <v>125</v>
      </c>
      <c r="P22" s="216"/>
      <c r="Q22" s="216"/>
      <c r="R22" s="216"/>
      <c r="S22" s="216"/>
      <c r="T22" s="216"/>
      <c r="U22" s="216"/>
    </row>
    <row r="23" spans="1:23" ht="13" x14ac:dyDescent="0.3">
      <c r="A23" s="174" t="s">
        <v>45</v>
      </c>
      <c r="B23" s="175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93">
        <f t="shared" si="10"/>
        <v>0</v>
      </c>
      <c r="K23" s="17">
        <v>0</v>
      </c>
      <c r="L23" s="4">
        <v>0</v>
      </c>
      <c r="M23" s="171"/>
      <c r="N23" s="21"/>
      <c r="O23" s="67" t="s">
        <v>124</v>
      </c>
      <c r="P23" s="34"/>
    </row>
    <row r="24" spans="1:23" ht="13" x14ac:dyDescent="0.3">
      <c r="A24" s="174" t="s">
        <v>46</v>
      </c>
      <c r="B24" s="175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si="8"/>
        <v>0</v>
      </c>
      <c r="H24" s="27">
        <f t="shared" si="8"/>
        <v>0</v>
      </c>
      <c r="I24" s="93">
        <f t="shared" si="10"/>
        <v>0</v>
      </c>
      <c r="K24" s="17">
        <v>0</v>
      </c>
      <c r="L24" s="4">
        <v>0</v>
      </c>
      <c r="M24" s="171"/>
      <c r="N24" s="21"/>
      <c r="O24" s="67" t="s">
        <v>71</v>
      </c>
      <c r="P24" s="34"/>
    </row>
    <row r="25" spans="1:23" x14ac:dyDescent="0.25">
      <c r="A25" s="174" t="s">
        <v>42</v>
      </c>
      <c r="B25" s="175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si="8"/>
        <v>0</v>
      </c>
      <c r="H25" s="27">
        <f t="shared" si="8"/>
        <v>0</v>
      </c>
      <c r="I25" s="93">
        <f t="shared" si="10"/>
        <v>0</v>
      </c>
      <c r="K25" s="17">
        <v>0</v>
      </c>
      <c r="L25" s="9">
        <v>0</v>
      </c>
      <c r="M25" s="21"/>
      <c r="N25" s="21"/>
      <c r="P25" s="34"/>
    </row>
    <row r="26" spans="1:23" ht="13" x14ac:dyDescent="0.3">
      <c r="A26" s="174"/>
      <c r="B26" s="175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21"/>
      <c r="O26" s="67" t="s">
        <v>120</v>
      </c>
      <c r="R26" s="70" t="s">
        <v>121</v>
      </c>
    </row>
    <row r="27" spans="1:23" x14ac:dyDescent="0.25">
      <c r="A27" s="186" t="s">
        <v>47</v>
      </c>
      <c r="B27" s="187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6"/>
      <c r="N27" s="21"/>
      <c r="P27" s="35"/>
    </row>
    <row r="28" spans="1:23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  <c r="K28" s="29"/>
      <c r="L28" s="20"/>
      <c r="M28" s="20"/>
      <c r="N28" s="21"/>
      <c r="O28" s="33"/>
      <c r="P28" s="18"/>
    </row>
    <row r="29" spans="1:23" x14ac:dyDescent="0.25">
      <c r="A29" s="174" t="s">
        <v>33</v>
      </c>
      <c r="B29" s="17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21"/>
      <c r="O29" s="33"/>
      <c r="P29" s="34"/>
    </row>
    <row r="30" spans="1:23" x14ac:dyDescent="0.25">
      <c r="A30" s="188" t="s">
        <v>34</v>
      </c>
      <c r="B30" s="189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1">ROUND(SUM(E30:H30),0)</f>
        <v>0</v>
      </c>
      <c r="K30" s="29"/>
      <c r="L30" s="21"/>
      <c r="M30" s="21"/>
      <c r="N30" s="21"/>
      <c r="O30" s="33"/>
      <c r="P30" s="34"/>
    </row>
    <row r="31" spans="1:23" x14ac:dyDescent="0.25">
      <c r="A31" s="174" t="s">
        <v>43</v>
      </c>
      <c r="B31" s="17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1"/>
        <v>0</v>
      </c>
      <c r="K31" s="29"/>
      <c r="L31" s="21"/>
      <c r="M31" s="21"/>
      <c r="N31" s="21"/>
      <c r="P31" s="34"/>
    </row>
    <row r="32" spans="1:23" x14ac:dyDescent="0.25">
      <c r="A32" s="174" t="s">
        <v>42</v>
      </c>
      <c r="B32" s="17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1"/>
        <v>0</v>
      </c>
      <c r="K32" s="21"/>
      <c r="L32" s="21"/>
      <c r="M32" s="21"/>
      <c r="N32" s="21"/>
      <c r="O32" s="33"/>
    </row>
    <row r="33" spans="1:20" x14ac:dyDescent="0.25">
      <c r="A33" s="174"/>
      <c r="B33" s="175"/>
      <c r="C33" s="106"/>
      <c r="D33" s="115"/>
      <c r="E33" s="11"/>
      <c r="F33" s="11"/>
      <c r="G33" s="11"/>
      <c r="H33" s="11"/>
      <c r="I33" s="94"/>
      <c r="K33" s="21"/>
      <c r="L33" s="21"/>
      <c r="M33" s="21"/>
      <c r="P33" s="19"/>
    </row>
    <row r="34" spans="1:20" x14ac:dyDescent="0.25">
      <c r="A34" s="186" t="s">
        <v>32</v>
      </c>
      <c r="B34" s="187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M34" s="21"/>
      <c r="P34" s="25"/>
    </row>
    <row r="35" spans="1:20" ht="13" x14ac:dyDescent="0.3">
      <c r="A35" s="190" t="s">
        <v>6</v>
      </c>
      <c r="B35" s="191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  <c r="N35" s="22"/>
    </row>
    <row r="36" spans="1:20" ht="13" x14ac:dyDescent="0.3">
      <c r="A36" s="194"/>
      <c r="B36" s="195"/>
      <c r="C36" s="64"/>
      <c r="D36" s="2"/>
      <c r="E36" s="12"/>
      <c r="F36" s="12"/>
      <c r="G36" s="12"/>
      <c r="H36" s="12"/>
      <c r="I36" s="97"/>
      <c r="K36" s="22"/>
      <c r="L36" s="22"/>
      <c r="M36" s="22"/>
      <c r="N36" s="22"/>
    </row>
    <row r="37" spans="1:20" ht="13" x14ac:dyDescent="0.3">
      <c r="A37" s="190" t="s">
        <v>7</v>
      </c>
      <c r="B37" s="191"/>
      <c r="C37" s="64"/>
      <c r="D37" s="64"/>
      <c r="E37" s="11"/>
      <c r="F37" s="11"/>
      <c r="G37" s="11"/>
      <c r="H37" s="11"/>
      <c r="I37" s="95"/>
      <c r="K37" s="21"/>
      <c r="L37" s="22"/>
      <c r="M37" s="22"/>
      <c r="N37" s="22"/>
    </row>
    <row r="38" spans="1:20" ht="13" x14ac:dyDescent="0.3">
      <c r="A38" s="174" t="s">
        <v>115</v>
      </c>
      <c r="B38" s="175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O38" s="31" t="s">
        <v>118</v>
      </c>
    </row>
    <row r="39" spans="1:20" ht="13" x14ac:dyDescent="0.3">
      <c r="A39" s="174" t="s">
        <v>116</v>
      </c>
      <c r="B39" s="175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O39" s="31" t="s">
        <v>119</v>
      </c>
    </row>
    <row r="40" spans="1:20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131">
        <f t="shared" ref="F40:H40" si="12">ROUND(SUM(F38:F39),0)</f>
        <v>0</v>
      </c>
      <c r="G40" s="131">
        <f t="shared" si="12"/>
        <v>0</v>
      </c>
      <c r="H40" s="131">
        <f t="shared" si="12"/>
        <v>0</v>
      </c>
      <c r="I40" s="133">
        <f>SUM(E40:H40)</f>
        <v>0</v>
      </c>
    </row>
    <row r="41" spans="1:20" ht="13" x14ac:dyDescent="0.3">
      <c r="A41" s="176"/>
      <c r="B41" s="177"/>
      <c r="C41" s="64"/>
      <c r="D41" s="2"/>
      <c r="E41" s="11"/>
      <c r="F41" s="11"/>
      <c r="G41" s="11"/>
      <c r="H41" s="11"/>
      <c r="I41" s="94"/>
      <c r="K41" s="21"/>
      <c r="L41" s="22"/>
      <c r="M41" s="22"/>
      <c r="N41" s="22"/>
    </row>
    <row r="42" spans="1:20" ht="13" x14ac:dyDescent="0.3">
      <c r="A42" s="176" t="s">
        <v>8</v>
      </c>
      <c r="B42" s="177"/>
      <c r="C42" s="105" t="s">
        <v>83</v>
      </c>
      <c r="D42" s="2"/>
      <c r="E42" s="11"/>
      <c r="F42" s="11"/>
      <c r="G42" s="11"/>
      <c r="H42" s="11"/>
      <c r="I42" s="94"/>
      <c r="K42" s="21"/>
      <c r="L42" s="21"/>
      <c r="M42" s="21"/>
      <c r="N42" s="21"/>
    </row>
    <row r="43" spans="1:20" x14ac:dyDescent="0.25">
      <c r="A43" s="174" t="s">
        <v>13</v>
      </c>
      <c r="B43" s="17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7" t="s">
        <v>100</v>
      </c>
      <c r="L43" s="217"/>
      <c r="M43" s="217"/>
      <c r="N43" s="217"/>
      <c r="O43" s="217"/>
      <c r="P43" s="217"/>
      <c r="Q43" s="217"/>
      <c r="R43" s="217"/>
      <c r="S43" s="217"/>
      <c r="T43" s="217"/>
    </row>
    <row r="44" spans="1:20" x14ac:dyDescent="0.25">
      <c r="A44" s="174" t="s">
        <v>14</v>
      </c>
      <c r="B44" s="17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21"/>
      <c r="O44" s="119" t="s">
        <v>105</v>
      </c>
    </row>
    <row r="45" spans="1:20" ht="13" x14ac:dyDescent="0.3">
      <c r="A45" s="196" t="s">
        <v>25</v>
      </c>
      <c r="B45" s="197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  <c r="N45" s="22"/>
    </row>
    <row r="46" spans="1:20" ht="13" x14ac:dyDescent="0.3">
      <c r="A46" s="198"/>
      <c r="B46" s="199"/>
      <c r="C46" s="65"/>
      <c r="D46" s="117"/>
      <c r="E46" s="12"/>
      <c r="F46" s="12"/>
      <c r="G46" s="12"/>
      <c r="H46" s="12"/>
      <c r="I46" s="97"/>
      <c r="K46" s="22"/>
      <c r="L46" s="22"/>
      <c r="M46" s="22"/>
      <c r="N46" s="22"/>
    </row>
    <row r="47" spans="1:20" ht="12.75" customHeight="1" x14ac:dyDescent="0.3">
      <c r="A47" s="176" t="s">
        <v>9</v>
      </c>
      <c r="B47" s="177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21"/>
      <c r="O47" s="31" t="s">
        <v>60</v>
      </c>
    </row>
    <row r="48" spans="1:20" ht="12.75" customHeight="1" x14ac:dyDescent="0.3">
      <c r="A48" s="174" t="s">
        <v>15</v>
      </c>
      <c r="B48" s="175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21"/>
      <c r="O48" s="31" t="s">
        <v>61</v>
      </c>
    </row>
    <row r="49" spans="1:24" ht="12.75" customHeight="1" x14ac:dyDescent="0.3">
      <c r="A49" s="174" t="s">
        <v>16</v>
      </c>
      <c r="B49" s="175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3">ROUND(SUM(E49:H49),0)</f>
        <v>0</v>
      </c>
      <c r="K49" s="21"/>
      <c r="L49" s="21"/>
      <c r="M49" s="21"/>
      <c r="N49" s="21"/>
      <c r="O49" s="31" t="s">
        <v>62</v>
      </c>
    </row>
    <row r="50" spans="1:24" ht="12.75" customHeight="1" x14ac:dyDescent="0.3">
      <c r="A50" s="174" t="s">
        <v>17</v>
      </c>
      <c r="B50" s="175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3"/>
        <v>0</v>
      </c>
      <c r="K50" s="21"/>
      <c r="L50" s="21"/>
      <c r="M50" s="21"/>
      <c r="N50" s="21"/>
      <c r="O50" s="31" t="s">
        <v>63</v>
      </c>
    </row>
    <row r="51" spans="1:24" ht="12.75" customHeight="1" x14ac:dyDescent="0.3">
      <c r="A51" s="174" t="s">
        <v>18</v>
      </c>
      <c r="B51" s="175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3"/>
        <v>0</v>
      </c>
      <c r="K51" s="21"/>
      <c r="L51" s="21"/>
      <c r="M51" s="21"/>
      <c r="N51" s="21"/>
      <c r="O51" s="31" t="s">
        <v>64</v>
      </c>
    </row>
    <row r="52" spans="1:24" ht="12.75" customHeight="1" x14ac:dyDescent="0.25">
      <c r="A52" s="174" t="s">
        <v>19</v>
      </c>
      <c r="B52" s="175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3"/>
        <v>0</v>
      </c>
      <c r="K52" s="21"/>
      <c r="L52" s="21"/>
      <c r="M52" s="21"/>
      <c r="N52" s="21"/>
    </row>
    <row r="53" spans="1:24" ht="12.75" customHeight="1" x14ac:dyDescent="0.3">
      <c r="A53" s="196" t="s">
        <v>24</v>
      </c>
      <c r="B53" s="197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3"/>
        <v>0</v>
      </c>
      <c r="K53" s="22"/>
      <c r="L53" s="21"/>
      <c r="M53" s="21"/>
      <c r="N53" s="21"/>
      <c r="O53" s="61"/>
    </row>
    <row r="54" spans="1:24" ht="12.75" customHeight="1" x14ac:dyDescent="0.3">
      <c r="A54" s="198"/>
      <c r="B54" s="199"/>
      <c r="C54" s="65"/>
      <c r="D54" s="117"/>
      <c r="E54" s="12"/>
      <c r="F54" s="12"/>
      <c r="G54" s="12"/>
      <c r="H54" s="12"/>
      <c r="I54" s="98"/>
      <c r="K54" s="22"/>
      <c r="L54" s="21"/>
      <c r="M54" s="21"/>
      <c r="N54" s="21"/>
    </row>
    <row r="55" spans="1:24" ht="13" x14ac:dyDescent="0.3">
      <c r="A55" s="192" t="s">
        <v>10</v>
      </c>
      <c r="B55" s="193"/>
      <c r="C55" s="107"/>
      <c r="D55" s="5"/>
      <c r="E55" s="11"/>
      <c r="F55" s="11"/>
      <c r="G55" s="11"/>
      <c r="H55" s="11"/>
      <c r="I55" s="98"/>
      <c r="K55" s="21"/>
      <c r="L55" s="21"/>
      <c r="M55" s="21"/>
      <c r="N55" s="21"/>
    </row>
    <row r="56" spans="1:24" x14ac:dyDescent="0.25">
      <c r="A56" s="174" t="s">
        <v>20</v>
      </c>
      <c r="B56" s="175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3"/>
        <v>0</v>
      </c>
      <c r="K56" s="21"/>
      <c r="L56" s="21"/>
      <c r="M56" s="21"/>
      <c r="N56" s="21"/>
    </row>
    <row r="57" spans="1:24" x14ac:dyDescent="0.25">
      <c r="A57" s="174" t="s">
        <v>44</v>
      </c>
      <c r="B57" s="175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3"/>
        <v>0</v>
      </c>
      <c r="K57" s="21"/>
      <c r="L57" s="21"/>
      <c r="M57" s="21"/>
      <c r="N57" s="21"/>
    </row>
    <row r="58" spans="1:24" x14ac:dyDescent="0.25">
      <c r="A58" s="174" t="s">
        <v>21</v>
      </c>
      <c r="B58" s="175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3"/>
        <v>0</v>
      </c>
      <c r="K58" s="21"/>
      <c r="L58" s="21"/>
      <c r="M58" s="21"/>
      <c r="N58" s="21"/>
    </row>
    <row r="59" spans="1:24" x14ac:dyDescent="0.25">
      <c r="A59" s="174" t="s">
        <v>22</v>
      </c>
      <c r="B59" s="17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3"/>
        <v>0</v>
      </c>
      <c r="K59" s="76" t="s">
        <v>37</v>
      </c>
      <c r="L59" s="76" t="s">
        <v>38</v>
      </c>
      <c r="M59" s="170"/>
      <c r="N59" s="21"/>
      <c r="O59" s="119" t="s">
        <v>92</v>
      </c>
    </row>
    <row r="60" spans="1:24" ht="13" x14ac:dyDescent="0.3">
      <c r="A60" s="174" t="s">
        <v>28</v>
      </c>
      <c r="B60" s="175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3"/>
        <v>0</v>
      </c>
      <c r="K60" s="16">
        <f>369.65*1.05</f>
        <v>388.13249999999999</v>
      </c>
      <c r="L60" s="9">
        <v>24</v>
      </c>
      <c r="M60" s="21"/>
      <c r="N60" s="23"/>
      <c r="O60" s="31" t="s">
        <v>91</v>
      </c>
      <c r="X60" s="70" t="s">
        <v>74</v>
      </c>
    </row>
    <row r="61" spans="1:24" ht="13" x14ac:dyDescent="0.3">
      <c r="A61" s="174" t="s">
        <v>77</v>
      </c>
      <c r="B61" s="175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3"/>
        <v>0</v>
      </c>
      <c r="N61" s="24"/>
      <c r="O61" s="31" t="s">
        <v>66</v>
      </c>
    </row>
    <row r="62" spans="1:24" ht="13" x14ac:dyDescent="0.3">
      <c r="A62" s="196" t="s">
        <v>23</v>
      </c>
      <c r="B62" s="197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3"/>
        <v>0</v>
      </c>
      <c r="K62" s="22"/>
      <c r="L62" s="22"/>
      <c r="M62" s="22"/>
      <c r="N62" s="21"/>
    </row>
    <row r="63" spans="1:24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2"/>
      <c r="N63" s="21"/>
    </row>
    <row r="64" spans="1:24" ht="13.5" thickBot="1" x14ac:dyDescent="0.35">
      <c r="A64" s="205" t="s">
        <v>11</v>
      </c>
      <c r="B64" s="206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22"/>
      <c r="O64" s="3"/>
    </row>
    <row r="65" spans="1:15" s="3" customFormat="1" ht="13" x14ac:dyDescent="0.3">
      <c r="A65" s="207" t="s">
        <v>93</v>
      </c>
      <c r="B65" s="208"/>
      <c r="C65" s="108"/>
      <c r="D65" s="8"/>
      <c r="E65" s="28">
        <f>ROUND(E64-E40-E53-E59-E60,0)</f>
        <v>0</v>
      </c>
      <c r="F65" s="28">
        <f t="shared" ref="F65:H65" si="14">ROUND(F64-F40-F53-F59-F60,0)</f>
        <v>0</v>
      </c>
      <c r="G65" s="28">
        <f t="shared" si="14"/>
        <v>0</v>
      </c>
      <c r="H65" s="28">
        <f t="shared" si="14"/>
        <v>0</v>
      </c>
      <c r="I65" s="102">
        <f>ROUND(SUM(E65:H65),0)</f>
        <v>0</v>
      </c>
      <c r="J65" s="1"/>
      <c r="K65" s="21"/>
      <c r="L65" s="21"/>
      <c r="M65" s="21"/>
      <c r="N65" s="21"/>
      <c r="O65" s="31" t="s">
        <v>67</v>
      </c>
    </row>
    <row r="66" spans="1:15" ht="13.5" thickBot="1" x14ac:dyDescent="0.35">
      <c r="A66" s="209" t="s">
        <v>39</v>
      </c>
      <c r="B66" s="210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21"/>
      <c r="O66" s="31" t="s">
        <v>68</v>
      </c>
    </row>
    <row r="67" spans="1:15" ht="13.5" thickBot="1" x14ac:dyDescent="0.35">
      <c r="A67" s="214" t="s">
        <v>12</v>
      </c>
      <c r="B67" s="215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22"/>
      <c r="O67" s="31" t="s">
        <v>69</v>
      </c>
    </row>
    <row r="68" spans="1:15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  <c r="O68" s="31" t="s">
        <v>70</v>
      </c>
    </row>
    <row r="69" spans="1:15" ht="12.75" customHeight="1" x14ac:dyDescent="0.25">
      <c r="E69"/>
      <c r="F69"/>
      <c r="G69"/>
      <c r="H69"/>
    </row>
    <row r="70" spans="1:15" x14ac:dyDescent="0.25">
      <c r="E70"/>
      <c r="F70"/>
      <c r="G70"/>
      <c r="H70"/>
    </row>
    <row r="71" spans="1:15" ht="13" x14ac:dyDescent="0.3">
      <c r="A71" s="31" t="s">
        <v>128</v>
      </c>
      <c r="B71" s="31"/>
      <c r="C71" s="32"/>
      <c r="D71" s="32"/>
      <c r="E71" s="31"/>
      <c r="F71" s="31"/>
      <c r="G71" s="31"/>
      <c r="H71" s="31"/>
      <c r="I71" s="31"/>
    </row>
    <row r="72" spans="1:15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</row>
    <row r="73" spans="1:15" x14ac:dyDescent="0.25">
      <c r="A73" s="120" t="s">
        <v>79</v>
      </c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O22:U22"/>
    <mergeCell ref="K43:T43"/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X60" r:id="rId1" display="https://studentaccounts.ucf.edu/tf-graduate/" xr:uid="{0116E39D-6B11-480A-9544-B641E18FEEF8}"/>
    <hyperlink ref="R26" r:id="rId2" display="https://hr.ucf.edu/document/payroll-guidelines/" xr:uid="{67FB3308-97B3-4D45-A7A1-F4354709BF90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22D4A-7359-4F90-9085-1D981E8D6DFD}">
  <sheetPr>
    <pageSetUpPr fitToPage="1"/>
  </sheetPr>
  <dimension ref="A1:X604"/>
  <sheetViews>
    <sheetView topLeftCell="A9" zoomScale="90" zoomScaleNormal="90" workbookViewId="0">
      <selection activeCell="E40" sqref="E40:H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3" width="10.453125" customWidth="1"/>
    <col min="14" max="14" width="10.7265625" bestFit="1" customWidth="1"/>
    <col min="15" max="15" width="12.26953125" customWidth="1"/>
    <col min="16" max="16" width="10.7265625" customWidth="1"/>
    <col min="17" max="17" width="11.1796875" customWidth="1"/>
    <col min="18" max="18" width="11" customWidth="1"/>
    <col min="19" max="19" width="10" customWidth="1"/>
    <col min="20" max="21" width="10.1796875" customWidth="1"/>
    <col min="22" max="22" width="10" customWidth="1"/>
    <col min="23" max="23" width="10.1796875" customWidth="1"/>
  </cols>
  <sheetData>
    <row r="1" spans="1:23" ht="14" x14ac:dyDescent="0.3">
      <c r="A1" s="173" t="s">
        <v>81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</row>
    <row r="4" spans="1:23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  <c r="K7" s="211" t="s">
        <v>76</v>
      </c>
      <c r="L7" s="212"/>
      <c r="M7" s="169"/>
      <c r="O7" s="74" t="s">
        <v>65</v>
      </c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  <c r="O8" s="119" t="s">
        <v>95</v>
      </c>
    </row>
    <row r="9" spans="1:23" ht="13" x14ac:dyDescent="0.3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  <c r="O9" s="119" t="s">
        <v>96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213"/>
      <c r="L10" s="213"/>
      <c r="M10" s="26"/>
      <c r="N10" s="26"/>
      <c r="O10" s="41" t="s">
        <v>97</v>
      </c>
      <c r="P10" s="41" t="s">
        <v>97</v>
      </c>
      <c r="Q10" s="41" t="s">
        <v>97</v>
      </c>
      <c r="R10" s="41" t="s">
        <v>97</v>
      </c>
      <c r="T10" s="41" t="s">
        <v>50</v>
      </c>
      <c r="U10" s="41" t="s">
        <v>50</v>
      </c>
      <c r="V10" s="41" t="s">
        <v>50</v>
      </c>
      <c r="W10" s="41" t="s">
        <v>50</v>
      </c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76" t="s">
        <v>133</v>
      </c>
      <c r="L11" s="76" t="s">
        <v>36</v>
      </c>
      <c r="M11" s="76" t="s">
        <v>134</v>
      </c>
      <c r="N11" s="172" t="s">
        <v>36</v>
      </c>
      <c r="O11" s="43" t="s">
        <v>3</v>
      </c>
      <c r="P11" s="43" t="s">
        <v>108</v>
      </c>
      <c r="Q11" s="43" t="s">
        <v>111</v>
      </c>
      <c r="R11" s="43" t="s">
        <v>112</v>
      </c>
      <c r="T11" s="43" t="s">
        <v>3</v>
      </c>
      <c r="U11" s="43" t="s">
        <v>108</v>
      </c>
      <c r="V11" s="43" t="s">
        <v>111</v>
      </c>
      <c r="W11" s="43" t="s">
        <v>112</v>
      </c>
    </row>
    <row r="12" spans="1:23" x14ac:dyDescent="0.25">
      <c r="A12" s="90"/>
      <c r="B12" s="73"/>
      <c r="C12" s="80">
        <v>0</v>
      </c>
      <c r="D12" s="115">
        <f>C12/N12</f>
        <v>0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91">
        <f>ROUND(SUM(E12:H12),0)</f>
        <v>0</v>
      </c>
      <c r="K12" s="17">
        <v>0</v>
      </c>
      <c r="L12" s="9">
        <v>9</v>
      </c>
      <c r="M12" s="9">
        <f>K12/9*12</f>
        <v>0</v>
      </c>
      <c r="N12" s="9">
        <v>12</v>
      </c>
      <c r="O12" s="121">
        <f>M12</f>
        <v>0</v>
      </c>
      <c r="P12" s="121">
        <f>O12*1.03</f>
        <v>0</v>
      </c>
      <c r="Q12" s="121">
        <f>P12*1.03</f>
        <v>0</v>
      </c>
      <c r="R12" s="121">
        <f>Q12*1.03</f>
        <v>0</v>
      </c>
      <c r="T12" s="68" t="e">
        <f t="shared" ref="T12:W17" si="0">SUM(E12/O12)</f>
        <v>#DIV/0!</v>
      </c>
      <c r="U12" s="68" t="e">
        <f t="shared" si="0"/>
        <v>#DIV/0!</v>
      </c>
      <c r="V12" s="68" t="e">
        <f t="shared" si="0"/>
        <v>#DIV/0!</v>
      </c>
      <c r="W12" s="68" t="e">
        <f t="shared" si="0"/>
        <v>#DIV/0!</v>
      </c>
    </row>
    <row r="13" spans="1:23" x14ac:dyDescent="0.25">
      <c r="A13" s="90"/>
      <c r="B13" s="73"/>
      <c r="C13" s="80">
        <v>0</v>
      </c>
      <c r="D13" s="115">
        <f t="shared" ref="D13:D17" si="1">C13/N13</f>
        <v>0</v>
      </c>
      <c r="E13" s="27">
        <f t="shared" ref="E13:E17" si="2">ROUND(M13/N13*C13,0)</f>
        <v>0</v>
      </c>
      <c r="F13" s="27">
        <f t="shared" ref="F13:H17" si="3">E13*1.03</f>
        <v>0</v>
      </c>
      <c r="G13" s="27">
        <f t="shared" si="3"/>
        <v>0</v>
      </c>
      <c r="H13" s="27">
        <f t="shared" si="3"/>
        <v>0</v>
      </c>
      <c r="I13" s="91">
        <f t="shared" ref="I13:I17" si="4">ROUND(SUM(E13:H13),0)</f>
        <v>0</v>
      </c>
      <c r="K13" s="17">
        <v>0</v>
      </c>
      <c r="L13" s="9">
        <v>9</v>
      </c>
      <c r="M13" s="9">
        <f t="shared" ref="M13:M17" si="5">K13/9*12</f>
        <v>0</v>
      </c>
      <c r="N13" s="9">
        <v>12</v>
      </c>
      <c r="O13" s="121">
        <f t="shared" ref="O13:O17" si="6">M13</f>
        <v>0</v>
      </c>
      <c r="P13" s="121">
        <f t="shared" ref="P13:R17" si="7">O13*1.03</f>
        <v>0</v>
      </c>
      <c r="Q13" s="121">
        <f t="shared" si="7"/>
        <v>0</v>
      </c>
      <c r="R13" s="121">
        <f t="shared" si="7"/>
        <v>0</v>
      </c>
      <c r="T13" s="68" t="e">
        <f t="shared" si="0"/>
        <v>#DIV/0!</v>
      </c>
      <c r="U13" s="68" t="e">
        <f t="shared" si="0"/>
        <v>#DIV/0!</v>
      </c>
      <c r="V13" s="68" t="e">
        <f t="shared" si="0"/>
        <v>#DIV/0!</v>
      </c>
      <c r="W13" s="68" t="e">
        <f t="shared" si="0"/>
        <v>#DIV/0!</v>
      </c>
    </row>
    <row r="14" spans="1:23" x14ac:dyDescent="0.25">
      <c r="A14" s="90"/>
      <c r="B14" s="73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91">
        <f t="shared" si="4"/>
        <v>0</v>
      </c>
      <c r="K14" s="17">
        <v>0</v>
      </c>
      <c r="L14" s="9">
        <v>9</v>
      </c>
      <c r="M14" s="9">
        <f t="shared" si="5"/>
        <v>0</v>
      </c>
      <c r="N14" s="9">
        <v>12</v>
      </c>
      <c r="O14" s="121">
        <f t="shared" si="6"/>
        <v>0</v>
      </c>
      <c r="P14" s="121">
        <f t="shared" si="7"/>
        <v>0</v>
      </c>
      <c r="Q14" s="121">
        <f t="shared" si="7"/>
        <v>0</v>
      </c>
      <c r="R14" s="121">
        <f t="shared" si="7"/>
        <v>0</v>
      </c>
      <c r="T14" s="68" t="e">
        <f t="shared" si="0"/>
        <v>#DIV/0!</v>
      </c>
      <c r="U14" s="68" t="e">
        <f t="shared" si="0"/>
        <v>#DIV/0!</v>
      </c>
      <c r="V14" s="68" t="e">
        <f t="shared" si="0"/>
        <v>#DIV/0!</v>
      </c>
      <c r="W14" s="68" t="e">
        <f t="shared" si="0"/>
        <v>#DIV/0!</v>
      </c>
    </row>
    <row r="15" spans="1:23" x14ac:dyDescent="0.25">
      <c r="A15" s="90"/>
      <c r="B15" s="73" t="s">
        <v>130</v>
      </c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91">
        <f t="shared" si="4"/>
        <v>0</v>
      </c>
      <c r="K15" s="17">
        <v>0</v>
      </c>
      <c r="L15" s="9">
        <v>9</v>
      </c>
      <c r="M15" s="9">
        <f t="shared" si="5"/>
        <v>0</v>
      </c>
      <c r="N15" s="9">
        <v>12</v>
      </c>
      <c r="O15" s="121">
        <f t="shared" si="6"/>
        <v>0</v>
      </c>
      <c r="P15" s="121">
        <f t="shared" si="7"/>
        <v>0</v>
      </c>
      <c r="Q15" s="121">
        <f t="shared" si="7"/>
        <v>0</v>
      </c>
      <c r="R15" s="121">
        <f t="shared" si="7"/>
        <v>0</v>
      </c>
      <c r="T15" s="68" t="e">
        <f t="shared" si="0"/>
        <v>#DIV/0!</v>
      </c>
      <c r="U15" s="68" t="e">
        <f t="shared" si="0"/>
        <v>#DIV/0!</v>
      </c>
      <c r="V15" s="68" t="e">
        <f t="shared" si="0"/>
        <v>#DIV/0!</v>
      </c>
      <c r="W15" s="68" t="e">
        <f t="shared" si="0"/>
        <v>#DIV/0!</v>
      </c>
    </row>
    <row r="16" spans="1:23" x14ac:dyDescent="0.25">
      <c r="A16" s="90"/>
      <c r="B16" s="73"/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91">
        <f t="shared" si="4"/>
        <v>0</v>
      </c>
      <c r="K16" s="17">
        <v>0</v>
      </c>
      <c r="L16" s="9">
        <v>9</v>
      </c>
      <c r="M16" s="9">
        <f t="shared" si="5"/>
        <v>0</v>
      </c>
      <c r="N16" s="9">
        <v>12</v>
      </c>
      <c r="O16" s="121">
        <f t="shared" si="6"/>
        <v>0</v>
      </c>
      <c r="P16" s="121">
        <f t="shared" si="7"/>
        <v>0</v>
      </c>
      <c r="Q16" s="121">
        <f t="shared" si="7"/>
        <v>0</v>
      </c>
      <c r="R16" s="121">
        <f t="shared" si="7"/>
        <v>0</v>
      </c>
      <c r="T16" s="68" t="e">
        <f t="shared" si="0"/>
        <v>#DIV/0!</v>
      </c>
      <c r="U16" s="68" t="e">
        <f t="shared" si="0"/>
        <v>#DIV/0!</v>
      </c>
      <c r="V16" s="68" t="e">
        <f t="shared" si="0"/>
        <v>#DIV/0!</v>
      </c>
      <c r="W16" s="68" t="e">
        <f t="shared" si="0"/>
        <v>#DIV/0!</v>
      </c>
    </row>
    <row r="17" spans="1:23" x14ac:dyDescent="0.25">
      <c r="A17" s="90"/>
      <c r="B17" s="73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91">
        <f t="shared" si="4"/>
        <v>0</v>
      </c>
      <c r="K17" s="17">
        <v>0</v>
      </c>
      <c r="L17" s="9">
        <v>9</v>
      </c>
      <c r="M17" s="9">
        <f t="shared" si="5"/>
        <v>0</v>
      </c>
      <c r="N17" s="9">
        <v>12</v>
      </c>
      <c r="O17" s="121">
        <f t="shared" si="6"/>
        <v>0</v>
      </c>
      <c r="P17" s="121">
        <f t="shared" si="7"/>
        <v>0</v>
      </c>
      <c r="Q17" s="121">
        <f t="shared" si="7"/>
        <v>0</v>
      </c>
      <c r="R17" s="121">
        <f t="shared" si="7"/>
        <v>0</v>
      </c>
      <c r="T17" s="69" t="e">
        <f t="shared" si="0"/>
        <v>#DIV/0!</v>
      </c>
      <c r="U17" s="69" t="e">
        <f t="shared" si="0"/>
        <v>#DIV/0!</v>
      </c>
      <c r="V17" s="69" t="e">
        <f t="shared" si="0"/>
        <v>#DIV/0!</v>
      </c>
      <c r="W17" s="69" t="e">
        <f t="shared" si="0"/>
        <v>#DIV/0!</v>
      </c>
    </row>
    <row r="18" spans="1:23" x14ac:dyDescent="0.25">
      <c r="A18" s="174"/>
      <c r="B18" s="175"/>
      <c r="C18" s="80"/>
      <c r="D18" s="83"/>
      <c r="E18" s="27"/>
      <c r="F18" s="27"/>
      <c r="G18" s="27"/>
      <c r="H18" s="27"/>
      <c r="I18" s="91"/>
      <c r="K18" s="21"/>
      <c r="L18" s="21"/>
      <c r="M18" s="21"/>
      <c r="N18" s="21"/>
    </row>
    <row r="19" spans="1:23" x14ac:dyDescent="0.25">
      <c r="A19" s="186" t="s">
        <v>31</v>
      </c>
      <c r="B19" s="187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21"/>
      <c r="O19" s="35"/>
    </row>
    <row r="20" spans="1:23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76" t="s">
        <v>41</v>
      </c>
      <c r="L20" s="76" t="s">
        <v>36</v>
      </c>
      <c r="M20" s="170"/>
      <c r="N20" s="26"/>
      <c r="P20" s="35"/>
    </row>
    <row r="21" spans="1:23" x14ac:dyDescent="0.25">
      <c r="A21" s="188" t="s">
        <v>34</v>
      </c>
      <c r="B21" s="189"/>
      <c r="C21" s="80">
        <v>0</v>
      </c>
      <c r="D21" s="115">
        <v>0</v>
      </c>
      <c r="E21" s="27">
        <f>ROUND(K21*D21*C21,0)</f>
        <v>0</v>
      </c>
      <c r="F21" s="27">
        <f t="shared" ref="F21:H25" si="8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57000</v>
      </c>
      <c r="L21" s="9">
        <v>12</v>
      </c>
      <c r="M21" s="21"/>
      <c r="N21" s="20"/>
      <c r="O21" s="33"/>
      <c r="P21" s="18"/>
    </row>
    <row r="22" spans="1:23" x14ac:dyDescent="0.25">
      <c r="A22" s="174" t="s">
        <v>123</v>
      </c>
      <c r="B22" s="175"/>
      <c r="C22" s="80">
        <v>0</v>
      </c>
      <c r="D22" s="115">
        <v>0</v>
      </c>
      <c r="E22" s="27">
        <f t="shared" ref="E22" si="9">ROUND(K22*D22*C22,0)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93">
        <f t="shared" ref="I22:I25" si="10">ROUND(SUM(E22:H22),0)</f>
        <v>0</v>
      </c>
      <c r="K22" s="17">
        <v>24000</v>
      </c>
      <c r="L22" s="9">
        <v>12</v>
      </c>
      <c r="M22" s="21"/>
      <c r="N22" s="21"/>
      <c r="O22" s="216" t="s">
        <v>125</v>
      </c>
      <c r="P22" s="216"/>
      <c r="Q22" s="216"/>
      <c r="R22" s="216"/>
      <c r="S22" s="216"/>
      <c r="T22" s="216"/>
      <c r="U22" s="216"/>
      <c r="V22" s="216"/>
    </row>
    <row r="23" spans="1:23" ht="13" x14ac:dyDescent="0.3">
      <c r="A23" s="174" t="s">
        <v>45</v>
      </c>
      <c r="B23" s="175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93">
        <f t="shared" si="10"/>
        <v>0</v>
      </c>
      <c r="K23" s="17">
        <v>0</v>
      </c>
      <c r="L23" s="4">
        <v>0</v>
      </c>
      <c r="M23" s="171"/>
      <c r="N23" s="21"/>
      <c r="O23" s="67" t="s">
        <v>124</v>
      </c>
      <c r="P23" s="34"/>
    </row>
    <row r="24" spans="1:23" ht="13" x14ac:dyDescent="0.3">
      <c r="A24" s="174" t="s">
        <v>46</v>
      </c>
      <c r="B24" s="175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si="8"/>
        <v>0</v>
      </c>
      <c r="H24" s="27">
        <f t="shared" si="8"/>
        <v>0</v>
      </c>
      <c r="I24" s="93">
        <f t="shared" si="10"/>
        <v>0</v>
      </c>
      <c r="K24" s="17">
        <v>0</v>
      </c>
      <c r="L24" s="4">
        <v>0</v>
      </c>
      <c r="M24" s="171"/>
      <c r="N24" s="21"/>
      <c r="O24" s="67" t="s">
        <v>71</v>
      </c>
      <c r="P24" s="34"/>
    </row>
    <row r="25" spans="1:23" x14ac:dyDescent="0.25">
      <c r="A25" s="174" t="s">
        <v>42</v>
      </c>
      <c r="B25" s="175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si="8"/>
        <v>0</v>
      </c>
      <c r="H25" s="27">
        <f t="shared" si="8"/>
        <v>0</v>
      </c>
      <c r="I25" s="93">
        <f t="shared" si="10"/>
        <v>0</v>
      </c>
      <c r="K25" s="17">
        <v>0</v>
      </c>
      <c r="L25" s="9">
        <v>0</v>
      </c>
      <c r="M25" s="21"/>
      <c r="N25" s="21"/>
      <c r="P25" s="34"/>
    </row>
    <row r="26" spans="1:23" ht="13" x14ac:dyDescent="0.3">
      <c r="A26" s="174"/>
      <c r="B26" s="175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21"/>
      <c r="O26" s="67" t="s">
        <v>120</v>
      </c>
      <c r="R26" s="70" t="s">
        <v>121</v>
      </c>
    </row>
    <row r="27" spans="1:23" x14ac:dyDescent="0.25">
      <c r="A27" s="186" t="s">
        <v>47</v>
      </c>
      <c r="B27" s="187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6"/>
      <c r="N27" s="21"/>
      <c r="P27" s="35"/>
    </row>
    <row r="28" spans="1:23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  <c r="K28" s="29"/>
      <c r="L28" s="20"/>
      <c r="M28" s="20"/>
      <c r="N28" s="21"/>
      <c r="O28" s="33"/>
      <c r="P28" s="18"/>
    </row>
    <row r="29" spans="1:23" x14ac:dyDescent="0.25">
      <c r="A29" s="174" t="s">
        <v>33</v>
      </c>
      <c r="B29" s="17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21"/>
      <c r="O29" s="33"/>
      <c r="P29" s="34"/>
    </row>
    <row r="30" spans="1:23" x14ac:dyDescent="0.25">
      <c r="A30" s="188" t="s">
        <v>34</v>
      </c>
      <c r="B30" s="189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1">ROUND(SUM(E30:H30),0)</f>
        <v>0</v>
      </c>
      <c r="K30" s="29"/>
      <c r="L30" s="21"/>
      <c r="M30" s="21"/>
      <c r="N30" s="21"/>
      <c r="O30" s="33"/>
      <c r="P30" s="34"/>
    </row>
    <row r="31" spans="1:23" x14ac:dyDescent="0.25">
      <c r="A31" s="174" t="s">
        <v>43</v>
      </c>
      <c r="B31" s="17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1"/>
        <v>0</v>
      </c>
      <c r="K31" s="29"/>
      <c r="L31" s="21"/>
      <c r="M31" s="21"/>
      <c r="N31" s="21"/>
      <c r="P31" s="34"/>
    </row>
    <row r="32" spans="1:23" x14ac:dyDescent="0.25">
      <c r="A32" s="174" t="s">
        <v>42</v>
      </c>
      <c r="B32" s="17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1"/>
        <v>0</v>
      </c>
      <c r="K32" s="21"/>
      <c r="L32" s="21"/>
      <c r="M32" s="21"/>
      <c r="N32" s="21"/>
      <c r="O32" s="33"/>
    </row>
    <row r="33" spans="1:18" x14ac:dyDescent="0.25">
      <c r="A33" s="174"/>
      <c r="B33" s="175"/>
      <c r="C33" s="106"/>
      <c r="D33" s="115"/>
      <c r="E33" s="11"/>
      <c r="F33" s="11"/>
      <c r="G33" s="11"/>
      <c r="H33" s="11"/>
      <c r="I33" s="94"/>
      <c r="K33" s="21"/>
      <c r="L33" s="21"/>
      <c r="M33" s="21"/>
      <c r="P33" s="19"/>
    </row>
    <row r="34" spans="1:18" x14ac:dyDescent="0.25">
      <c r="A34" s="186" t="s">
        <v>32</v>
      </c>
      <c r="B34" s="187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M34" s="21"/>
      <c r="P34" s="25"/>
    </row>
    <row r="35" spans="1:18" ht="13" x14ac:dyDescent="0.3">
      <c r="A35" s="190" t="s">
        <v>6</v>
      </c>
      <c r="B35" s="191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  <c r="N35" s="22"/>
    </row>
    <row r="36" spans="1:18" ht="13" x14ac:dyDescent="0.3">
      <c r="A36" s="194"/>
      <c r="B36" s="195"/>
      <c r="C36" s="64"/>
      <c r="D36" s="2"/>
      <c r="E36" s="12"/>
      <c r="F36" s="12"/>
      <c r="G36" s="12"/>
      <c r="H36" s="12"/>
      <c r="I36" s="97"/>
      <c r="K36" s="22"/>
      <c r="L36" s="22"/>
      <c r="M36" s="22"/>
      <c r="N36" s="22"/>
    </row>
    <row r="37" spans="1:18" ht="13" x14ac:dyDescent="0.3">
      <c r="A37" s="190" t="s">
        <v>7</v>
      </c>
      <c r="B37" s="191"/>
      <c r="C37" s="64"/>
      <c r="D37" s="64"/>
      <c r="E37" s="11"/>
      <c r="F37" s="11"/>
      <c r="G37" s="11"/>
      <c r="H37" s="11"/>
      <c r="I37" s="95"/>
      <c r="K37" s="21"/>
      <c r="L37" s="22"/>
      <c r="M37" s="22"/>
      <c r="N37" s="22"/>
    </row>
    <row r="38" spans="1:18" ht="13" x14ac:dyDescent="0.3">
      <c r="A38" s="174" t="s">
        <v>115</v>
      </c>
      <c r="B38" s="175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O38" s="31" t="s">
        <v>118</v>
      </c>
    </row>
    <row r="39" spans="1:18" ht="13" x14ac:dyDescent="0.3">
      <c r="A39" s="174" t="s">
        <v>116</v>
      </c>
      <c r="B39" s="175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O39" s="31" t="s">
        <v>119</v>
      </c>
    </row>
    <row r="40" spans="1:18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131">
        <f t="shared" ref="F40:H40" si="12">ROUND(SUM(F38:F39),0)</f>
        <v>0</v>
      </c>
      <c r="G40" s="131">
        <f t="shared" si="12"/>
        <v>0</v>
      </c>
      <c r="H40" s="131">
        <f t="shared" si="12"/>
        <v>0</v>
      </c>
      <c r="I40" s="133">
        <f>SUM(E40:H40)</f>
        <v>0</v>
      </c>
    </row>
    <row r="41" spans="1:18" ht="13" x14ac:dyDescent="0.3">
      <c r="A41" s="176"/>
      <c r="B41" s="177"/>
      <c r="C41" s="64"/>
      <c r="D41" s="2"/>
      <c r="E41" s="11"/>
      <c r="F41" s="11"/>
      <c r="G41" s="11"/>
      <c r="H41" s="11"/>
      <c r="I41" s="94"/>
      <c r="K41" s="21"/>
      <c r="L41" s="22"/>
      <c r="M41" s="22"/>
      <c r="N41" s="22"/>
    </row>
    <row r="42" spans="1:18" ht="13" x14ac:dyDescent="0.3">
      <c r="A42" s="176" t="s">
        <v>8</v>
      </c>
      <c r="B42" s="177"/>
      <c r="C42" s="105" t="s">
        <v>83</v>
      </c>
      <c r="D42" s="2"/>
      <c r="E42" s="11"/>
      <c r="F42" s="11"/>
      <c r="G42" s="11"/>
      <c r="H42" s="11"/>
      <c r="I42" s="94"/>
      <c r="K42" s="21"/>
      <c r="L42" s="21"/>
      <c r="M42" s="21"/>
      <c r="N42" s="21"/>
    </row>
    <row r="43" spans="1:18" x14ac:dyDescent="0.25">
      <c r="A43" s="174" t="s">
        <v>13</v>
      </c>
      <c r="B43" s="17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7" t="s">
        <v>101</v>
      </c>
      <c r="L43" s="217"/>
      <c r="M43" s="217"/>
      <c r="N43" s="217"/>
      <c r="O43" s="217"/>
      <c r="P43" s="217"/>
      <c r="Q43" s="217"/>
      <c r="R43" s="217"/>
    </row>
    <row r="44" spans="1:18" x14ac:dyDescent="0.25">
      <c r="A44" s="174" t="s">
        <v>14</v>
      </c>
      <c r="B44" s="17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21"/>
      <c r="O44" s="119" t="s">
        <v>105</v>
      </c>
    </row>
    <row r="45" spans="1:18" ht="13" x14ac:dyDescent="0.3">
      <c r="A45" s="196" t="s">
        <v>25</v>
      </c>
      <c r="B45" s="197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  <c r="N45" s="22"/>
    </row>
    <row r="46" spans="1:18" ht="13" x14ac:dyDescent="0.3">
      <c r="A46" s="198"/>
      <c r="B46" s="199"/>
      <c r="C46" s="65"/>
      <c r="D46" s="117"/>
      <c r="E46" s="12"/>
      <c r="F46" s="12"/>
      <c r="G46" s="12"/>
      <c r="H46" s="12"/>
      <c r="I46" s="97"/>
      <c r="K46" s="22"/>
      <c r="L46" s="22"/>
      <c r="M46" s="22"/>
      <c r="N46" s="22"/>
    </row>
    <row r="47" spans="1:18" ht="12.75" customHeight="1" x14ac:dyDescent="0.3">
      <c r="A47" s="176" t="s">
        <v>9</v>
      </c>
      <c r="B47" s="177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21"/>
      <c r="O47" s="31" t="s">
        <v>60</v>
      </c>
    </row>
    <row r="48" spans="1:18" ht="12.75" customHeight="1" x14ac:dyDescent="0.3">
      <c r="A48" s="174" t="s">
        <v>15</v>
      </c>
      <c r="B48" s="175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21"/>
      <c r="O48" s="31" t="s">
        <v>61</v>
      </c>
    </row>
    <row r="49" spans="1:24" ht="12.75" customHeight="1" x14ac:dyDescent="0.3">
      <c r="A49" s="174" t="s">
        <v>16</v>
      </c>
      <c r="B49" s="175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3">ROUND(SUM(E49:H49),0)</f>
        <v>0</v>
      </c>
      <c r="K49" s="21"/>
      <c r="L49" s="21"/>
      <c r="M49" s="21"/>
      <c r="N49" s="21"/>
      <c r="O49" s="31" t="s">
        <v>62</v>
      </c>
    </row>
    <row r="50" spans="1:24" ht="12.75" customHeight="1" x14ac:dyDescent="0.3">
      <c r="A50" s="174" t="s">
        <v>17</v>
      </c>
      <c r="B50" s="175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3"/>
        <v>0</v>
      </c>
      <c r="K50" s="21"/>
      <c r="L50" s="21"/>
      <c r="M50" s="21"/>
      <c r="N50" s="21"/>
      <c r="O50" s="31" t="s">
        <v>63</v>
      </c>
    </row>
    <row r="51" spans="1:24" ht="12.75" customHeight="1" x14ac:dyDescent="0.3">
      <c r="A51" s="174" t="s">
        <v>18</v>
      </c>
      <c r="B51" s="175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3"/>
        <v>0</v>
      </c>
      <c r="K51" s="21"/>
      <c r="L51" s="21"/>
      <c r="M51" s="21"/>
      <c r="N51" s="21"/>
      <c r="O51" s="31" t="s">
        <v>64</v>
      </c>
    </row>
    <row r="52" spans="1:24" ht="12.75" customHeight="1" x14ac:dyDescent="0.25">
      <c r="A52" s="174" t="s">
        <v>19</v>
      </c>
      <c r="B52" s="175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3"/>
        <v>0</v>
      </c>
      <c r="K52" s="21"/>
      <c r="L52" s="21"/>
      <c r="M52" s="21"/>
      <c r="N52" s="21"/>
    </row>
    <row r="53" spans="1:24" ht="12.75" customHeight="1" x14ac:dyDescent="0.3">
      <c r="A53" s="196" t="s">
        <v>24</v>
      </c>
      <c r="B53" s="197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3"/>
        <v>0</v>
      </c>
      <c r="K53" s="22"/>
      <c r="L53" s="21"/>
      <c r="M53" s="21"/>
      <c r="N53" s="21"/>
      <c r="O53" s="61"/>
    </row>
    <row r="54" spans="1:24" ht="12.75" customHeight="1" x14ac:dyDescent="0.3">
      <c r="A54" s="198"/>
      <c r="B54" s="199"/>
      <c r="C54" s="65"/>
      <c r="D54" s="117"/>
      <c r="E54" s="12"/>
      <c r="F54" s="12"/>
      <c r="G54" s="12"/>
      <c r="H54" s="12"/>
      <c r="I54" s="98"/>
      <c r="K54" s="22"/>
      <c r="L54" s="21"/>
      <c r="M54" s="21"/>
      <c r="N54" s="21"/>
    </row>
    <row r="55" spans="1:24" ht="13" x14ac:dyDescent="0.3">
      <c r="A55" s="192" t="s">
        <v>10</v>
      </c>
      <c r="B55" s="193"/>
      <c r="C55" s="107"/>
      <c r="D55" s="5"/>
      <c r="E55" s="11"/>
      <c r="F55" s="11"/>
      <c r="G55" s="11"/>
      <c r="H55" s="11"/>
      <c r="I55" s="98"/>
      <c r="K55" s="21"/>
      <c r="L55" s="21"/>
      <c r="M55" s="21"/>
      <c r="N55" s="21"/>
    </row>
    <row r="56" spans="1:24" x14ac:dyDescent="0.25">
      <c r="A56" s="174" t="s">
        <v>20</v>
      </c>
      <c r="B56" s="175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3"/>
        <v>0</v>
      </c>
      <c r="K56" s="21"/>
      <c r="L56" s="21"/>
      <c r="M56" s="21"/>
      <c r="N56" s="21"/>
    </row>
    <row r="57" spans="1:24" x14ac:dyDescent="0.25">
      <c r="A57" s="174" t="s">
        <v>44</v>
      </c>
      <c r="B57" s="175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3"/>
        <v>0</v>
      </c>
      <c r="K57" s="21"/>
      <c r="L57" s="21"/>
      <c r="M57" s="21"/>
      <c r="N57" s="21"/>
    </row>
    <row r="58" spans="1:24" x14ac:dyDescent="0.25">
      <c r="A58" s="174" t="s">
        <v>21</v>
      </c>
      <c r="B58" s="175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3"/>
        <v>0</v>
      </c>
      <c r="K58" s="21"/>
      <c r="L58" s="21"/>
      <c r="M58" s="21"/>
      <c r="N58" s="21"/>
    </row>
    <row r="59" spans="1:24" x14ac:dyDescent="0.25">
      <c r="A59" s="174" t="s">
        <v>22</v>
      </c>
      <c r="B59" s="17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3"/>
        <v>0</v>
      </c>
      <c r="K59" s="76" t="s">
        <v>37</v>
      </c>
      <c r="L59" s="76" t="s">
        <v>38</v>
      </c>
      <c r="M59" s="170"/>
      <c r="N59" s="21"/>
      <c r="O59" s="119" t="s">
        <v>92</v>
      </c>
    </row>
    <row r="60" spans="1:24" ht="13" x14ac:dyDescent="0.3">
      <c r="A60" s="174" t="s">
        <v>28</v>
      </c>
      <c r="B60" s="175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3"/>
        <v>0</v>
      </c>
      <c r="K60" s="16">
        <f>369.65*1.05</f>
        <v>388.13249999999999</v>
      </c>
      <c r="L60" s="9">
        <v>24</v>
      </c>
      <c r="M60" s="21"/>
      <c r="N60" s="23"/>
      <c r="O60" s="31" t="s">
        <v>91</v>
      </c>
      <c r="X60" s="70" t="s">
        <v>74</v>
      </c>
    </row>
    <row r="61" spans="1:24" ht="13" x14ac:dyDescent="0.3">
      <c r="A61" s="174" t="s">
        <v>77</v>
      </c>
      <c r="B61" s="175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3"/>
        <v>0</v>
      </c>
      <c r="N61" s="24"/>
      <c r="O61" s="31" t="s">
        <v>66</v>
      </c>
    </row>
    <row r="62" spans="1:24" ht="13" x14ac:dyDescent="0.3">
      <c r="A62" s="196" t="s">
        <v>23</v>
      </c>
      <c r="B62" s="197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3"/>
        <v>0</v>
      </c>
      <c r="K62" s="22"/>
      <c r="L62" s="22"/>
      <c r="M62" s="22"/>
      <c r="N62" s="21"/>
    </row>
    <row r="63" spans="1:24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2"/>
      <c r="N63" s="21"/>
    </row>
    <row r="64" spans="1:24" ht="13.5" thickBot="1" x14ac:dyDescent="0.35">
      <c r="A64" s="205" t="s">
        <v>11</v>
      </c>
      <c r="B64" s="206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22"/>
      <c r="O64" s="3"/>
    </row>
    <row r="65" spans="1:15" s="3" customFormat="1" ht="13" x14ac:dyDescent="0.3">
      <c r="A65" s="207" t="s">
        <v>93</v>
      </c>
      <c r="B65" s="208"/>
      <c r="C65" s="108"/>
      <c r="D65" s="8"/>
      <c r="E65" s="28">
        <f>ROUND(E64-E40-E53-E59-E60,0)</f>
        <v>0</v>
      </c>
      <c r="F65" s="28">
        <f t="shared" ref="F65:H65" si="14">ROUND(F64-F40-F53-F59-F60,0)</f>
        <v>0</v>
      </c>
      <c r="G65" s="28">
        <f t="shared" si="14"/>
        <v>0</v>
      </c>
      <c r="H65" s="28">
        <f t="shared" si="14"/>
        <v>0</v>
      </c>
      <c r="I65" s="102">
        <f>ROUND(SUM(E65:H65),0)</f>
        <v>0</v>
      </c>
      <c r="J65" s="1"/>
      <c r="K65" s="21"/>
      <c r="L65" s="21"/>
      <c r="M65" s="21"/>
      <c r="N65" s="21"/>
      <c r="O65" s="31" t="s">
        <v>67</v>
      </c>
    </row>
    <row r="66" spans="1:15" ht="13.5" thickBot="1" x14ac:dyDescent="0.35">
      <c r="A66" s="209" t="s">
        <v>39</v>
      </c>
      <c r="B66" s="210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21"/>
      <c r="O66" s="31" t="s">
        <v>68</v>
      </c>
    </row>
    <row r="67" spans="1:15" ht="13.5" thickBot="1" x14ac:dyDescent="0.35">
      <c r="A67" s="214" t="s">
        <v>12</v>
      </c>
      <c r="B67" s="215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22"/>
      <c r="O67" s="31" t="s">
        <v>69</v>
      </c>
    </row>
    <row r="68" spans="1:15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  <c r="O68" s="31" t="s">
        <v>70</v>
      </c>
    </row>
    <row r="69" spans="1:15" ht="12.75" customHeight="1" x14ac:dyDescent="0.25">
      <c r="E69"/>
      <c r="F69"/>
      <c r="G69"/>
      <c r="H69"/>
    </row>
    <row r="70" spans="1:15" x14ac:dyDescent="0.25">
      <c r="E70"/>
      <c r="F70"/>
      <c r="G70"/>
      <c r="H70"/>
    </row>
    <row r="71" spans="1:15" ht="13" x14ac:dyDescent="0.3">
      <c r="A71" s="31" t="s">
        <v>126</v>
      </c>
      <c r="B71" s="31"/>
      <c r="C71" s="32"/>
      <c r="D71" s="32"/>
      <c r="E71" s="31"/>
      <c r="F71" s="31"/>
      <c r="G71" s="31"/>
      <c r="H71" s="31"/>
      <c r="I71" s="31"/>
    </row>
    <row r="72" spans="1:15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</row>
    <row r="73" spans="1:15" x14ac:dyDescent="0.25">
      <c r="A73" s="120" t="s">
        <v>79</v>
      </c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O22:V22"/>
    <mergeCell ref="K43:R43"/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X60" r:id="rId1" display="https://studentaccounts.ucf.edu/tf-graduate/" xr:uid="{79373470-5079-469F-BF37-47187AEBCD3A}"/>
    <hyperlink ref="R26" r:id="rId2" display="https://hr.ucf.edu/document/payroll-guidelines/" xr:uid="{9C95F7F0-E4DA-4120-8745-EBB5480C5223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B56C9-821D-4B25-A80D-A36AA5EF2115}">
  <sheetPr>
    <pageSetUpPr fitToPage="1"/>
  </sheetPr>
  <dimension ref="A1:X604"/>
  <sheetViews>
    <sheetView zoomScale="90" zoomScaleNormal="90" workbookViewId="0">
      <selection activeCell="G40" sqref="G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3" width="10.453125" customWidth="1"/>
    <col min="14" max="14" width="5.54296875" customWidth="1"/>
    <col min="15" max="15" width="12.26953125" customWidth="1"/>
    <col min="16" max="16" width="10.7265625" customWidth="1"/>
    <col min="17" max="17" width="11.1796875" customWidth="1"/>
    <col min="18" max="18" width="10.81640625" customWidth="1"/>
    <col min="19" max="19" width="10" customWidth="1"/>
    <col min="20" max="21" width="10.1796875" customWidth="1"/>
    <col min="22" max="23" width="10.453125" customWidth="1"/>
  </cols>
  <sheetData>
    <row r="1" spans="1:23" ht="14" x14ac:dyDescent="0.3">
      <c r="A1" s="173" t="s">
        <v>81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</row>
    <row r="4" spans="1:23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  <c r="K7" s="211" t="s">
        <v>76</v>
      </c>
      <c r="L7" s="212"/>
      <c r="M7" s="169"/>
      <c r="O7" s="74" t="s">
        <v>65</v>
      </c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  <c r="O8" s="119" t="s">
        <v>95</v>
      </c>
    </row>
    <row r="9" spans="1:23" ht="13" x14ac:dyDescent="0.3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  <c r="O9" s="119" t="s">
        <v>96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213"/>
      <c r="L10" s="213"/>
      <c r="M10" s="26"/>
      <c r="N10" s="26"/>
      <c r="O10" s="41" t="s">
        <v>97</v>
      </c>
      <c r="P10" s="41" t="s">
        <v>97</v>
      </c>
      <c r="Q10" s="41" t="s">
        <v>97</v>
      </c>
      <c r="R10" s="41" t="s">
        <v>97</v>
      </c>
      <c r="T10" s="41" t="s">
        <v>50</v>
      </c>
      <c r="U10" s="41" t="s">
        <v>50</v>
      </c>
      <c r="V10" s="41" t="s">
        <v>50</v>
      </c>
      <c r="W10" s="41" t="s">
        <v>50</v>
      </c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76" t="s">
        <v>133</v>
      </c>
      <c r="L11" s="76" t="s">
        <v>36</v>
      </c>
      <c r="M11" s="76" t="s">
        <v>134</v>
      </c>
      <c r="N11" s="172" t="s">
        <v>36</v>
      </c>
      <c r="O11" s="43" t="s">
        <v>3</v>
      </c>
      <c r="P11" s="43" t="s">
        <v>108</v>
      </c>
      <c r="Q11" s="43" t="s">
        <v>111</v>
      </c>
      <c r="R11" s="43" t="s">
        <v>112</v>
      </c>
      <c r="T11" s="43" t="s">
        <v>3</v>
      </c>
      <c r="U11" s="43" t="s">
        <v>108</v>
      </c>
      <c r="V11" s="43" t="s">
        <v>111</v>
      </c>
      <c r="W11" s="43" t="s">
        <v>112</v>
      </c>
    </row>
    <row r="12" spans="1:23" x14ac:dyDescent="0.25">
      <c r="A12" s="90"/>
      <c r="B12" s="73"/>
      <c r="C12" s="80">
        <v>0</v>
      </c>
      <c r="D12" s="115">
        <f>C12/N12</f>
        <v>0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91">
        <f>ROUND(SUM(E12:H12),0)</f>
        <v>0</v>
      </c>
      <c r="K12" s="17">
        <v>0</v>
      </c>
      <c r="L12" s="9">
        <v>9</v>
      </c>
      <c r="M12" s="9">
        <f>K12/9*12</f>
        <v>0</v>
      </c>
      <c r="N12" s="9">
        <v>12</v>
      </c>
      <c r="O12" s="121">
        <f>M12</f>
        <v>0</v>
      </c>
      <c r="P12" s="121">
        <f>O12*1.03</f>
        <v>0</v>
      </c>
      <c r="Q12" s="121">
        <f>P12*1.03</f>
        <v>0</v>
      </c>
      <c r="R12" s="121">
        <f>Q12*1.03</f>
        <v>0</v>
      </c>
      <c r="T12" s="68" t="e">
        <f t="shared" ref="T12:W17" si="0">SUM(E12/O12)</f>
        <v>#DIV/0!</v>
      </c>
      <c r="U12" s="68" t="e">
        <f t="shared" si="0"/>
        <v>#DIV/0!</v>
      </c>
      <c r="V12" s="68" t="e">
        <f t="shared" si="0"/>
        <v>#DIV/0!</v>
      </c>
      <c r="W12" s="68" t="e">
        <f t="shared" si="0"/>
        <v>#DIV/0!</v>
      </c>
    </row>
    <row r="13" spans="1:23" x14ac:dyDescent="0.25">
      <c r="A13" s="90"/>
      <c r="B13" s="73"/>
      <c r="C13" s="80">
        <v>0</v>
      </c>
      <c r="D13" s="115">
        <f t="shared" ref="D13:D17" si="1">C13/N13</f>
        <v>0</v>
      </c>
      <c r="E13" s="27">
        <f t="shared" ref="E13:E17" si="2">ROUND(M13/N13*C13,0)</f>
        <v>0</v>
      </c>
      <c r="F13" s="27">
        <f t="shared" ref="F13:H17" si="3">E13*1.03</f>
        <v>0</v>
      </c>
      <c r="G13" s="27">
        <f t="shared" si="3"/>
        <v>0</v>
      </c>
      <c r="H13" s="27">
        <f t="shared" si="3"/>
        <v>0</v>
      </c>
      <c r="I13" s="91">
        <f t="shared" ref="I13:I17" si="4">ROUND(SUM(E13:H13),0)</f>
        <v>0</v>
      </c>
      <c r="K13" s="17">
        <v>0</v>
      </c>
      <c r="L13" s="9">
        <v>9</v>
      </c>
      <c r="M13" s="9">
        <f t="shared" ref="M13:M17" si="5">K13/9*12</f>
        <v>0</v>
      </c>
      <c r="N13" s="9">
        <v>12</v>
      </c>
      <c r="O13" s="121">
        <f t="shared" ref="O13:O17" si="6">M13</f>
        <v>0</v>
      </c>
      <c r="P13" s="121">
        <f t="shared" ref="P13:R17" si="7">O13*1.03</f>
        <v>0</v>
      </c>
      <c r="Q13" s="121">
        <f t="shared" si="7"/>
        <v>0</v>
      </c>
      <c r="R13" s="121">
        <f t="shared" si="7"/>
        <v>0</v>
      </c>
      <c r="T13" s="68" t="e">
        <f t="shared" si="0"/>
        <v>#DIV/0!</v>
      </c>
      <c r="U13" s="68" t="e">
        <f t="shared" si="0"/>
        <v>#DIV/0!</v>
      </c>
      <c r="V13" s="68" t="e">
        <f t="shared" si="0"/>
        <v>#DIV/0!</v>
      </c>
      <c r="W13" s="68" t="e">
        <f t="shared" si="0"/>
        <v>#DIV/0!</v>
      </c>
    </row>
    <row r="14" spans="1:23" x14ac:dyDescent="0.25">
      <c r="A14" s="90"/>
      <c r="B14" s="73"/>
      <c r="C14" s="80">
        <v>0</v>
      </c>
      <c r="D14" s="115">
        <f t="shared" si="1"/>
        <v>0</v>
      </c>
      <c r="E14" s="27">
        <f t="shared" si="2"/>
        <v>0</v>
      </c>
      <c r="F14" s="27">
        <f t="shared" si="3"/>
        <v>0</v>
      </c>
      <c r="G14" s="27">
        <f t="shared" si="3"/>
        <v>0</v>
      </c>
      <c r="H14" s="27">
        <f t="shared" si="3"/>
        <v>0</v>
      </c>
      <c r="I14" s="91">
        <f t="shared" si="4"/>
        <v>0</v>
      </c>
      <c r="K14" s="17">
        <v>0</v>
      </c>
      <c r="L14" s="9">
        <v>9</v>
      </c>
      <c r="M14" s="9">
        <f t="shared" si="5"/>
        <v>0</v>
      </c>
      <c r="N14" s="9">
        <v>12</v>
      </c>
      <c r="O14" s="121">
        <f t="shared" si="6"/>
        <v>0</v>
      </c>
      <c r="P14" s="121">
        <f t="shared" si="7"/>
        <v>0</v>
      </c>
      <c r="Q14" s="121">
        <f t="shared" si="7"/>
        <v>0</v>
      </c>
      <c r="R14" s="121">
        <f t="shared" si="7"/>
        <v>0</v>
      </c>
      <c r="T14" s="68" t="e">
        <f t="shared" si="0"/>
        <v>#DIV/0!</v>
      </c>
      <c r="U14" s="68" t="e">
        <f t="shared" si="0"/>
        <v>#DIV/0!</v>
      </c>
      <c r="V14" s="68" t="e">
        <f t="shared" si="0"/>
        <v>#DIV/0!</v>
      </c>
      <c r="W14" s="68" t="e">
        <f t="shared" si="0"/>
        <v>#DIV/0!</v>
      </c>
    </row>
    <row r="15" spans="1:23" x14ac:dyDescent="0.25">
      <c r="A15" s="90"/>
      <c r="B15" s="73"/>
      <c r="C15" s="80">
        <v>0</v>
      </c>
      <c r="D15" s="115">
        <f t="shared" si="1"/>
        <v>0</v>
      </c>
      <c r="E15" s="27">
        <f t="shared" si="2"/>
        <v>0</v>
      </c>
      <c r="F15" s="27">
        <f t="shared" si="3"/>
        <v>0</v>
      </c>
      <c r="G15" s="27">
        <f t="shared" si="3"/>
        <v>0</v>
      </c>
      <c r="H15" s="27">
        <f t="shared" si="3"/>
        <v>0</v>
      </c>
      <c r="I15" s="91">
        <f t="shared" si="4"/>
        <v>0</v>
      </c>
      <c r="K15" s="17">
        <v>0</v>
      </c>
      <c r="L15" s="9">
        <v>9</v>
      </c>
      <c r="M15" s="9">
        <f t="shared" si="5"/>
        <v>0</v>
      </c>
      <c r="N15" s="9">
        <v>12</v>
      </c>
      <c r="O15" s="121">
        <f t="shared" si="6"/>
        <v>0</v>
      </c>
      <c r="P15" s="121">
        <f t="shared" si="7"/>
        <v>0</v>
      </c>
      <c r="Q15" s="121">
        <f t="shared" si="7"/>
        <v>0</v>
      </c>
      <c r="R15" s="121">
        <f t="shared" si="7"/>
        <v>0</v>
      </c>
      <c r="T15" s="68" t="e">
        <f t="shared" si="0"/>
        <v>#DIV/0!</v>
      </c>
      <c r="U15" s="68" t="e">
        <f t="shared" si="0"/>
        <v>#DIV/0!</v>
      </c>
      <c r="V15" s="68" t="e">
        <f t="shared" si="0"/>
        <v>#DIV/0!</v>
      </c>
      <c r="W15" s="68" t="e">
        <f t="shared" si="0"/>
        <v>#DIV/0!</v>
      </c>
    </row>
    <row r="16" spans="1:23" x14ac:dyDescent="0.25">
      <c r="A16" s="90"/>
      <c r="B16" s="73" t="s">
        <v>131</v>
      </c>
      <c r="C16" s="80">
        <v>0</v>
      </c>
      <c r="D16" s="115">
        <f t="shared" si="1"/>
        <v>0</v>
      </c>
      <c r="E16" s="27">
        <f t="shared" si="2"/>
        <v>0</v>
      </c>
      <c r="F16" s="27">
        <f t="shared" si="3"/>
        <v>0</v>
      </c>
      <c r="G16" s="27">
        <f t="shared" si="3"/>
        <v>0</v>
      </c>
      <c r="H16" s="27">
        <f t="shared" si="3"/>
        <v>0</v>
      </c>
      <c r="I16" s="91">
        <f t="shared" si="4"/>
        <v>0</v>
      </c>
      <c r="K16" s="17">
        <v>0</v>
      </c>
      <c r="L16" s="9">
        <v>9</v>
      </c>
      <c r="M16" s="9">
        <f t="shared" si="5"/>
        <v>0</v>
      </c>
      <c r="N16" s="9">
        <v>12</v>
      </c>
      <c r="O16" s="121">
        <f t="shared" si="6"/>
        <v>0</v>
      </c>
      <c r="P16" s="121">
        <f t="shared" si="7"/>
        <v>0</v>
      </c>
      <c r="Q16" s="121">
        <f t="shared" si="7"/>
        <v>0</v>
      </c>
      <c r="R16" s="121">
        <f t="shared" si="7"/>
        <v>0</v>
      </c>
      <c r="T16" s="68" t="e">
        <f t="shared" si="0"/>
        <v>#DIV/0!</v>
      </c>
      <c r="U16" s="68" t="e">
        <f t="shared" si="0"/>
        <v>#DIV/0!</v>
      </c>
      <c r="V16" s="68" t="e">
        <f t="shared" si="0"/>
        <v>#DIV/0!</v>
      </c>
      <c r="W16" s="68" t="e">
        <f t="shared" si="0"/>
        <v>#DIV/0!</v>
      </c>
    </row>
    <row r="17" spans="1:24" x14ac:dyDescent="0.25">
      <c r="A17" s="90"/>
      <c r="B17" s="73"/>
      <c r="C17" s="80">
        <v>0</v>
      </c>
      <c r="D17" s="115">
        <f t="shared" si="1"/>
        <v>0</v>
      </c>
      <c r="E17" s="27">
        <f t="shared" si="2"/>
        <v>0</v>
      </c>
      <c r="F17" s="27">
        <f t="shared" si="3"/>
        <v>0</v>
      </c>
      <c r="G17" s="27">
        <f t="shared" si="3"/>
        <v>0</v>
      </c>
      <c r="H17" s="27">
        <f t="shared" si="3"/>
        <v>0</v>
      </c>
      <c r="I17" s="91">
        <f t="shared" si="4"/>
        <v>0</v>
      </c>
      <c r="K17" s="17">
        <v>0</v>
      </c>
      <c r="L17" s="9">
        <v>9</v>
      </c>
      <c r="M17" s="9">
        <f t="shared" si="5"/>
        <v>0</v>
      </c>
      <c r="N17" s="9">
        <v>12</v>
      </c>
      <c r="O17" s="121">
        <f t="shared" si="6"/>
        <v>0</v>
      </c>
      <c r="P17" s="121">
        <f t="shared" si="7"/>
        <v>0</v>
      </c>
      <c r="Q17" s="121">
        <f t="shared" si="7"/>
        <v>0</v>
      </c>
      <c r="R17" s="121">
        <f t="shared" si="7"/>
        <v>0</v>
      </c>
      <c r="T17" s="69" t="e">
        <f t="shared" si="0"/>
        <v>#DIV/0!</v>
      </c>
      <c r="U17" s="69" t="e">
        <f t="shared" si="0"/>
        <v>#DIV/0!</v>
      </c>
      <c r="V17" s="69" t="e">
        <f t="shared" si="0"/>
        <v>#DIV/0!</v>
      </c>
      <c r="W17" s="69" t="e">
        <f t="shared" si="0"/>
        <v>#DIV/0!</v>
      </c>
    </row>
    <row r="18" spans="1:24" x14ac:dyDescent="0.25">
      <c r="A18" s="174"/>
      <c r="B18" s="175"/>
      <c r="C18" s="80"/>
      <c r="D18" s="83"/>
      <c r="E18" s="27"/>
      <c r="F18" s="27"/>
      <c r="G18" s="27"/>
      <c r="H18" s="27"/>
      <c r="I18" s="91"/>
      <c r="K18" s="21"/>
      <c r="L18" s="21"/>
      <c r="M18" s="21"/>
      <c r="N18" s="21"/>
    </row>
    <row r="19" spans="1:24" x14ac:dyDescent="0.25">
      <c r="A19" s="186" t="s">
        <v>31</v>
      </c>
      <c r="B19" s="187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21"/>
      <c r="O19" s="35"/>
    </row>
    <row r="20" spans="1:24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76" t="s">
        <v>41</v>
      </c>
      <c r="L20" s="76" t="s">
        <v>36</v>
      </c>
      <c r="M20" s="170"/>
      <c r="N20" s="26"/>
      <c r="P20" s="35"/>
    </row>
    <row r="21" spans="1:24" x14ac:dyDescent="0.25">
      <c r="A21" s="188" t="s">
        <v>34</v>
      </c>
      <c r="B21" s="189"/>
      <c r="C21" s="80">
        <v>0</v>
      </c>
      <c r="D21" s="115">
        <v>0</v>
      </c>
      <c r="E21" s="27">
        <f>ROUND(K21*D21*C21,0)</f>
        <v>0</v>
      </c>
      <c r="F21" s="27">
        <f t="shared" ref="F21:H25" si="8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57000</v>
      </c>
      <c r="L21" s="9">
        <v>12</v>
      </c>
      <c r="M21" s="21"/>
      <c r="N21" s="20"/>
      <c r="O21" s="33"/>
      <c r="P21" s="18"/>
    </row>
    <row r="22" spans="1:24" x14ac:dyDescent="0.25">
      <c r="A22" s="174" t="s">
        <v>123</v>
      </c>
      <c r="B22" s="175"/>
      <c r="C22" s="80">
        <v>0</v>
      </c>
      <c r="D22" s="115">
        <v>0</v>
      </c>
      <c r="E22" s="27">
        <f t="shared" ref="E22" si="9">ROUND(K22*D22*C22,0)</f>
        <v>0</v>
      </c>
      <c r="F22" s="27">
        <f t="shared" si="8"/>
        <v>0</v>
      </c>
      <c r="G22" s="27">
        <f t="shared" si="8"/>
        <v>0</v>
      </c>
      <c r="H22" s="27">
        <f t="shared" si="8"/>
        <v>0</v>
      </c>
      <c r="I22" s="93">
        <f t="shared" ref="I22:I25" si="10">ROUND(SUM(E22:H22),0)</f>
        <v>0</v>
      </c>
      <c r="K22" s="17">
        <v>24000</v>
      </c>
      <c r="L22" s="9">
        <v>12</v>
      </c>
      <c r="M22" s="21"/>
      <c r="N22" s="21"/>
      <c r="O22" s="216" t="s">
        <v>125</v>
      </c>
      <c r="P22" s="216"/>
      <c r="Q22" s="216"/>
      <c r="R22" s="216"/>
      <c r="S22" s="216"/>
      <c r="T22" s="216"/>
      <c r="U22" s="216"/>
      <c r="V22" s="216"/>
      <c r="W22" s="216"/>
      <c r="X22" s="216"/>
    </row>
    <row r="23" spans="1:24" ht="13" x14ac:dyDescent="0.3">
      <c r="A23" s="174" t="s">
        <v>45</v>
      </c>
      <c r="B23" s="175"/>
      <c r="C23" s="80">
        <v>0</v>
      </c>
      <c r="D23" s="115">
        <v>0</v>
      </c>
      <c r="E23" s="27">
        <v>0</v>
      </c>
      <c r="F23" s="27">
        <f t="shared" si="8"/>
        <v>0</v>
      </c>
      <c r="G23" s="27">
        <f t="shared" si="8"/>
        <v>0</v>
      </c>
      <c r="H23" s="27">
        <f t="shared" si="8"/>
        <v>0</v>
      </c>
      <c r="I23" s="93">
        <f t="shared" si="10"/>
        <v>0</v>
      </c>
      <c r="K23" s="17">
        <v>0</v>
      </c>
      <c r="L23" s="4">
        <v>0</v>
      </c>
      <c r="M23" s="171"/>
      <c r="N23" s="21"/>
      <c r="O23" s="67" t="s">
        <v>124</v>
      </c>
      <c r="P23" s="34"/>
    </row>
    <row r="24" spans="1:24" ht="13" x14ac:dyDescent="0.3">
      <c r="A24" s="174" t="s">
        <v>46</v>
      </c>
      <c r="B24" s="175"/>
      <c r="C24" s="80">
        <v>0</v>
      </c>
      <c r="D24" s="115">
        <v>0</v>
      </c>
      <c r="E24" s="27">
        <v>0</v>
      </c>
      <c r="F24" s="27">
        <f t="shared" si="8"/>
        <v>0</v>
      </c>
      <c r="G24" s="27">
        <f t="shared" si="8"/>
        <v>0</v>
      </c>
      <c r="H24" s="27">
        <f t="shared" si="8"/>
        <v>0</v>
      </c>
      <c r="I24" s="93">
        <f t="shared" si="10"/>
        <v>0</v>
      </c>
      <c r="K24" s="17">
        <v>0</v>
      </c>
      <c r="L24" s="4">
        <v>0</v>
      </c>
      <c r="M24" s="171"/>
      <c r="N24" s="21"/>
      <c r="O24" s="67" t="s">
        <v>71</v>
      </c>
      <c r="P24" s="34"/>
    </row>
    <row r="25" spans="1:24" x14ac:dyDescent="0.25">
      <c r="A25" s="174" t="s">
        <v>42</v>
      </c>
      <c r="B25" s="175"/>
      <c r="C25" s="80">
        <v>0</v>
      </c>
      <c r="D25" s="115">
        <v>0</v>
      </c>
      <c r="E25" s="27">
        <v>0</v>
      </c>
      <c r="F25" s="27">
        <f t="shared" si="8"/>
        <v>0</v>
      </c>
      <c r="G25" s="27">
        <f t="shared" si="8"/>
        <v>0</v>
      </c>
      <c r="H25" s="27">
        <f t="shared" si="8"/>
        <v>0</v>
      </c>
      <c r="I25" s="93">
        <f t="shared" si="10"/>
        <v>0</v>
      </c>
      <c r="K25" s="17">
        <v>0</v>
      </c>
      <c r="L25" s="9">
        <v>0</v>
      </c>
      <c r="M25" s="21"/>
      <c r="N25" s="21"/>
      <c r="P25" s="34"/>
    </row>
    <row r="26" spans="1:24" ht="13" x14ac:dyDescent="0.3">
      <c r="A26" s="174"/>
      <c r="B26" s="175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21"/>
      <c r="O26" s="67" t="s">
        <v>120</v>
      </c>
      <c r="R26" s="70" t="s">
        <v>121</v>
      </c>
    </row>
    <row r="27" spans="1:24" x14ac:dyDescent="0.25">
      <c r="A27" s="186" t="s">
        <v>47</v>
      </c>
      <c r="B27" s="187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6"/>
      <c r="N27" s="21"/>
      <c r="P27" s="35"/>
    </row>
    <row r="28" spans="1:24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  <c r="K28" s="29"/>
      <c r="L28" s="20"/>
      <c r="M28" s="20"/>
      <c r="N28" s="21"/>
      <c r="O28" s="33"/>
      <c r="P28" s="18"/>
    </row>
    <row r="29" spans="1:24" x14ac:dyDescent="0.25">
      <c r="A29" s="174" t="s">
        <v>33</v>
      </c>
      <c r="B29" s="17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21"/>
      <c r="O29" s="33"/>
      <c r="P29" s="34"/>
    </row>
    <row r="30" spans="1:24" x14ac:dyDescent="0.25">
      <c r="A30" s="188" t="s">
        <v>34</v>
      </c>
      <c r="B30" s="189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1">ROUND(SUM(E30:H30),0)</f>
        <v>0</v>
      </c>
      <c r="K30" s="29"/>
      <c r="L30" s="21"/>
      <c r="M30" s="21"/>
      <c r="N30" s="21"/>
      <c r="O30" s="33"/>
      <c r="P30" s="34"/>
    </row>
    <row r="31" spans="1:24" x14ac:dyDescent="0.25">
      <c r="A31" s="174" t="s">
        <v>43</v>
      </c>
      <c r="B31" s="17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1"/>
        <v>0</v>
      </c>
      <c r="K31" s="29"/>
      <c r="L31" s="21"/>
      <c r="M31" s="21"/>
      <c r="N31" s="21"/>
      <c r="P31" s="34"/>
    </row>
    <row r="32" spans="1:24" x14ac:dyDescent="0.25">
      <c r="A32" s="174" t="s">
        <v>42</v>
      </c>
      <c r="B32" s="17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1"/>
        <v>0</v>
      </c>
      <c r="K32" s="21"/>
      <c r="L32" s="21"/>
      <c r="M32" s="21"/>
      <c r="N32" s="21"/>
      <c r="O32" s="33"/>
    </row>
    <row r="33" spans="1:20" x14ac:dyDescent="0.25">
      <c r="A33" s="174"/>
      <c r="B33" s="175"/>
      <c r="C33" s="106"/>
      <c r="D33" s="115"/>
      <c r="E33" s="11"/>
      <c r="F33" s="11"/>
      <c r="G33" s="11"/>
      <c r="H33" s="11"/>
      <c r="I33" s="94"/>
      <c r="K33" s="21"/>
      <c r="L33" s="21"/>
      <c r="M33" s="21"/>
      <c r="P33" s="19"/>
    </row>
    <row r="34" spans="1:20" x14ac:dyDescent="0.25">
      <c r="A34" s="186" t="s">
        <v>32</v>
      </c>
      <c r="B34" s="187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M34" s="21"/>
      <c r="P34" s="25"/>
    </row>
    <row r="35" spans="1:20" ht="13" x14ac:dyDescent="0.3">
      <c r="A35" s="190" t="s">
        <v>6</v>
      </c>
      <c r="B35" s="191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  <c r="N35" s="22"/>
    </row>
    <row r="36" spans="1:20" ht="13" x14ac:dyDescent="0.3">
      <c r="A36" s="194"/>
      <c r="B36" s="195"/>
      <c r="C36" s="64"/>
      <c r="D36" s="2"/>
      <c r="E36" s="12"/>
      <c r="F36" s="12"/>
      <c r="G36" s="12"/>
      <c r="H36" s="12"/>
      <c r="I36" s="97"/>
      <c r="K36" s="22"/>
      <c r="L36" s="22"/>
      <c r="M36" s="22"/>
      <c r="N36" s="22"/>
    </row>
    <row r="37" spans="1:20" ht="13" x14ac:dyDescent="0.3">
      <c r="A37" s="190" t="s">
        <v>7</v>
      </c>
      <c r="B37" s="191"/>
      <c r="C37" s="64"/>
      <c r="D37" s="64"/>
      <c r="E37" s="11"/>
      <c r="F37" s="11"/>
      <c r="G37" s="11"/>
      <c r="H37" s="11"/>
      <c r="I37" s="95"/>
      <c r="K37" s="21"/>
      <c r="L37" s="22"/>
      <c r="M37" s="22"/>
      <c r="N37" s="22"/>
    </row>
    <row r="38" spans="1:20" ht="13" x14ac:dyDescent="0.3">
      <c r="A38" s="174" t="s">
        <v>115</v>
      </c>
      <c r="B38" s="175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O38" s="31" t="s">
        <v>118</v>
      </c>
    </row>
    <row r="39" spans="1:20" ht="13" x14ac:dyDescent="0.3">
      <c r="A39" s="174" t="s">
        <v>116</v>
      </c>
      <c r="B39" s="175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O39" s="31" t="s">
        <v>119</v>
      </c>
    </row>
    <row r="40" spans="1:20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131">
        <f t="shared" ref="F40:H40" si="12">ROUND(SUM(F38:F39),0)</f>
        <v>0</v>
      </c>
      <c r="G40" s="131">
        <f t="shared" si="12"/>
        <v>0</v>
      </c>
      <c r="H40" s="131">
        <f t="shared" si="12"/>
        <v>0</v>
      </c>
      <c r="I40" s="133">
        <f>SUM(E40:H40)</f>
        <v>0</v>
      </c>
    </row>
    <row r="41" spans="1:20" ht="13" x14ac:dyDescent="0.3">
      <c r="A41" s="176"/>
      <c r="B41" s="177"/>
      <c r="C41" s="64"/>
      <c r="D41" s="2"/>
      <c r="E41" s="11"/>
      <c r="F41" s="11"/>
      <c r="G41" s="11"/>
      <c r="H41" s="11"/>
      <c r="I41" s="94"/>
      <c r="K41" s="21"/>
      <c r="L41" s="22"/>
      <c r="M41" s="22"/>
      <c r="N41" s="22"/>
    </row>
    <row r="42" spans="1:20" ht="13" x14ac:dyDescent="0.3">
      <c r="A42" s="176" t="s">
        <v>8</v>
      </c>
      <c r="B42" s="177"/>
      <c r="C42" s="105" t="s">
        <v>83</v>
      </c>
      <c r="D42" s="2"/>
      <c r="E42" s="11"/>
      <c r="F42" s="11"/>
      <c r="G42" s="11"/>
      <c r="H42" s="11"/>
      <c r="I42" s="94"/>
      <c r="K42" s="21"/>
      <c r="L42" s="21"/>
      <c r="M42" s="21"/>
      <c r="N42" s="21"/>
    </row>
    <row r="43" spans="1:20" x14ac:dyDescent="0.25">
      <c r="A43" s="174" t="s">
        <v>13</v>
      </c>
      <c r="B43" s="17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7" t="s">
        <v>102</v>
      </c>
      <c r="L43" s="217"/>
      <c r="M43" s="217"/>
      <c r="N43" s="217"/>
      <c r="O43" s="217"/>
      <c r="P43" s="217"/>
      <c r="Q43" s="217"/>
      <c r="R43" s="217"/>
      <c r="S43" s="217"/>
      <c r="T43" s="217"/>
    </row>
    <row r="44" spans="1:20" x14ac:dyDescent="0.25">
      <c r="A44" s="174" t="s">
        <v>14</v>
      </c>
      <c r="B44" s="17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21"/>
      <c r="O44" s="119" t="s">
        <v>105</v>
      </c>
    </row>
    <row r="45" spans="1:20" ht="13" x14ac:dyDescent="0.3">
      <c r="A45" s="196" t="s">
        <v>25</v>
      </c>
      <c r="B45" s="197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  <c r="N45" s="22"/>
    </row>
    <row r="46" spans="1:20" ht="13" x14ac:dyDescent="0.3">
      <c r="A46" s="198"/>
      <c r="B46" s="199"/>
      <c r="C46" s="65"/>
      <c r="D46" s="117"/>
      <c r="E46" s="12"/>
      <c r="F46" s="12"/>
      <c r="G46" s="12"/>
      <c r="H46" s="12"/>
      <c r="I46" s="97"/>
      <c r="K46" s="22"/>
      <c r="L46" s="22"/>
      <c r="M46" s="22"/>
      <c r="N46" s="22"/>
    </row>
    <row r="47" spans="1:20" ht="12.75" customHeight="1" x14ac:dyDescent="0.3">
      <c r="A47" s="176" t="s">
        <v>9</v>
      </c>
      <c r="B47" s="177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21"/>
      <c r="O47" s="31" t="s">
        <v>60</v>
      </c>
    </row>
    <row r="48" spans="1:20" ht="12.75" customHeight="1" x14ac:dyDescent="0.3">
      <c r="A48" s="174" t="s">
        <v>15</v>
      </c>
      <c r="B48" s="175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21"/>
      <c r="O48" s="31" t="s">
        <v>61</v>
      </c>
    </row>
    <row r="49" spans="1:24" ht="12.75" customHeight="1" x14ac:dyDescent="0.3">
      <c r="A49" s="174" t="s">
        <v>16</v>
      </c>
      <c r="B49" s="175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3">ROUND(SUM(E49:H49),0)</f>
        <v>0</v>
      </c>
      <c r="K49" s="21"/>
      <c r="L49" s="21"/>
      <c r="M49" s="21"/>
      <c r="N49" s="21"/>
      <c r="O49" s="31" t="s">
        <v>62</v>
      </c>
    </row>
    <row r="50" spans="1:24" ht="12.75" customHeight="1" x14ac:dyDescent="0.3">
      <c r="A50" s="174" t="s">
        <v>17</v>
      </c>
      <c r="B50" s="175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3"/>
        <v>0</v>
      </c>
      <c r="K50" s="21"/>
      <c r="L50" s="21"/>
      <c r="M50" s="21"/>
      <c r="N50" s="21"/>
      <c r="O50" s="31" t="s">
        <v>63</v>
      </c>
    </row>
    <row r="51" spans="1:24" ht="12.75" customHeight="1" x14ac:dyDescent="0.3">
      <c r="A51" s="174" t="s">
        <v>18</v>
      </c>
      <c r="B51" s="175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3"/>
        <v>0</v>
      </c>
      <c r="K51" s="21"/>
      <c r="L51" s="21"/>
      <c r="M51" s="21"/>
      <c r="N51" s="21"/>
      <c r="O51" s="31" t="s">
        <v>64</v>
      </c>
    </row>
    <row r="52" spans="1:24" ht="12.75" customHeight="1" x14ac:dyDescent="0.25">
      <c r="A52" s="174" t="s">
        <v>19</v>
      </c>
      <c r="B52" s="175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3"/>
        <v>0</v>
      </c>
      <c r="K52" s="21"/>
      <c r="L52" s="21"/>
      <c r="M52" s="21"/>
      <c r="N52" s="21"/>
    </row>
    <row r="53" spans="1:24" ht="12.75" customHeight="1" x14ac:dyDescent="0.3">
      <c r="A53" s="196" t="s">
        <v>24</v>
      </c>
      <c r="B53" s="197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3"/>
        <v>0</v>
      </c>
      <c r="K53" s="22"/>
      <c r="L53" s="21"/>
      <c r="M53" s="21"/>
      <c r="N53" s="21"/>
      <c r="O53" s="61"/>
    </row>
    <row r="54" spans="1:24" ht="12.75" customHeight="1" x14ac:dyDescent="0.3">
      <c r="A54" s="198"/>
      <c r="B54" s="199"/>
      <c r="C54" s="65"/>
      <c r="D54" s="117"/>
      <c r="E54" s="12"/>
      <c r="F54" s="12"/>
      <c r="G54" s="12"/>
      <c r="H54" s="12"/>
      <c r="I54" s="98"/>
      <c r="K54" s="22"/>
      <c r="L54" s="21"/>
      <c r="M54" s="21"/>
      <c r="N54" s="21"/>
    </row>
    <row r="55" spans="1:24" ht="13" x14ac:dyDescent="0.3">
      <c r="A55" s="192" t="s">
        <v>10</v>
      </c>
      <c r="B55" s="193"/>
      <c r="C55" s="107"/>
      <c r="D55" s="5"/>
      <c r="E55" s="11"/>
      <c r="F55" s="11"/>
      <c r="G55" s="11"/>
      <c r="H55" s="11"/>
      <c r="I55" s="98"/>
      <c r="K55" s="21"/>
      <c r="L55" s="21"/>
      <c r="M55" s="21"/>
      <c r="N55" s="21"/>
    </row>
    <row r="56" spans="1:24" x14ac:dyDescent="0.25">
      <c r="A56" s="174" t="s">
        <v>20</v>
      </c>
      <c r="B56" s="175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3"/>
        <v>0</v>
      </c>
      <c r="K56" s="21"/>
      <c r="L56" s="21"/>
      <c r="M56" s="21"/>
      <c r="N56" s="21"/>
    </row>
    <row r="57" spans="1:24" x14ac:dyDescent="0.25">
      <c r="A57" s="174" t="s">
        <v>44</v>
      </c>
      <c r="B57" s="175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3"/>
        <v>0</v>
      </c>
      <c r="K57" s="21"/>
      <c r="L57" s="21"/>
      <c r="M57" s="21"/>
      <c r="N57" s="21"/>
    </row>
    <row r="58" spans="1:24" x14ac:dyDescent="0.25">
      <c r="A58" s="174" t="s">
        <v>21</v>
      </c>
      <c r="B58" s="175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3"/>
        <v>0</v>
      </c>
      <c r="K58" s="21"/>
      <c r="L58" s="21"/>
      <c r="M58" s="21"/>
      <c r="N58" s="21"/>
    </row>
    <row r="59" spans="1:24" x14ac:dyDescent="0.25">
      <c r="A59" s="174" t="s">
        <v>22</v>
      </c>
      <c r="B59" s="17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3"/>
        <v>0</v>
      </c>
      <c r="K59" s="76" t="s">
        <v>37</v>
      </c>
      <c r="L59" s="76" t="s">
        <v>38</v>
      </c>
      <c r="M59" s="170"/>
      <c r="N59" s="21"/>
      <c r="O59" s="119" t="s">
        <v>92</v>
      </c>
    </row>
    <row r="60" spans="1:24" ht="13" x14ac:dyDescent="0.3">
      <c r="A60" s="174" t="s">
        <v>28</v>
      </c>
      <c r="B60" s="175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3"/>
        <v>0</v>
      </c>
      <c r="K60" s="16">
        <f>369.65*1.05</f>
        <v>388.13249999999999</v>
      </c>
      <c r="L60" s="9">
        <v>24</v>
      </c>
      <c r="M60" s="21"/>
      <c r="N60" s="23"/>
      <c r="O60" s="31" t="s">
        <v>91</v>
      </c>
      <c r="X60" s="70" t="s">
        <v>74</v>
      </c>
    </row>
    <row r="61" spans="1:24" ht="13" x14ac:dyDescent="0.3">
      <c r="A61" s="174" t="s">
        <v>77</v>
      </c>
      <c r="B61" s="175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3"/>
        <v>0</v>
      </c>
      <c r="N61" s="24"/>
      <c r="O61" s="31" t="s">
        <v>66</v>
      </c>
    </row>
    <row r="62" spans="1:24" ht="13" x14ac:dyDescent="0.3">
      <c r="A62" s="196" t="s">
        <v>23</v>
      </c>
      <c r="B62" s="197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3"/>
        <v>0</v>
      </c>
      <c r="K62" s="22"/>
      <c r="L62" s="22"/>
      <c r="M62" s="22"/>
      <c r="N62" s="21"/>
    </row>
    <row r="63" spans="1:24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2"/>
      <c r="N63" s="21"/>
    </row>
    <row r="64" spans="1:24" ht="13.5" thickBot="1" x14ac:dyDescent="0.35">
      <c r="A64" s="205" t="s">
        <v>11</v>
      </c>
      <c r="B64" s="206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22"/>
      <c r="O64" s="3"/>
    </row>
    <row r="65" spans="1:15" s="3" customFormat="1" ht="13" x14ac:dyDescent="0.3">
      <c r="A65" s="207" t="s">
        <v>93</v>
      </c>
      <c r="B65" s="208"/>
      <c r="C65" s="108"/>
      <c r="D65" s="8"/>
      <c r="E65" s="28">
        <f>ROUND(E64-E40-E53-E59-E60,0)</f>
        <v>0</v>
      </c>
      <c r="F65" s="28">
        <f t="shared" ref="F65:H65" si="14">ROUND(F64-F40-F53-F59-F60,0)</f>
        <v>0</v>
      </c>
      <c r="G65" s="28">
        <f t="shared" si="14"/>
        <v>0</v>
      </c>
      <c r="H65" s="28">
        <f t="shared" si="14"/>
        <v>0</v>
      </c>
      <c r="I65" s="102">
        <f>ROUND(SUM(E65:H65),0)</f>
        <v>0</v>
      </c>
      <c r="J65" s="1"/>
      <c r="K65" s="21"/>
      <c r="L65" s="21"/>
      <c r="M65" s="21"/>
      <c r="N65" s="21"/>
      <c r="O65" s="31" t="s">
        <v>67</v>
      </c>
    </row>
    <row r="66" spans="1:15" ht="13.5" thickBot="1" x14ac:dyDescent="0.35">
      <c r="A66" s="209" t="s">
        <v>39</v>
      </c>
      <c r="B66" s="210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21"/>
      <c r="O66" s="31" t="s">
        <v>68</v>
      </c>
    </row>
    <row r="67" spans="1:15" ht="13.5" thickBot="1" x14ac:dyDescent="0.35">
      <c r="A67" s="214" t="s">
        <v>12</v>
      </c>
      <c r="B67" s="215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22"/>
      <c r="O67" s="31" t="s">
        <v>69</v>
      </c>
    </row>
    <row r="68" spans="1:15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  <c r="O68" s="31" t="s">
        <v>70</v>
      </c>
    </row>
    <row r="69" spans="1:15" ht="12.75" customHeight="1" x14ac:dyDescent="0.25">
      <c r="E69"/>
      <c r="F69"/>
      <c r="G69"/>
      <c r="H69"/>
    </row>
    <row r="70" spans="1:15" x14ac:dyDescent="0.25">
      <c r="E70"/>
      <c r="F70"/>
      <c r="G70"/>
      <c r="H70"/>
    </row>
    <row r="71" spans="1:15" ht="13" x14ac:dyDescent="0.3">
      <c r="A71" s="31" t="s">
        <v>126</v>
      </c>
      <c r="B71" s="31"/>
      <c r="C71" s="32"/>
      <c r="D71" s="32"/>
      <c r="E71" s="31"/>
      <c r="F71" s="31"/>
      <c r="G71" s="31"/>
      <c r="H71" s="31"/>
      <c r="I71" s="31"/>
    </row>
    <row r="72" spans="1:15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</row>
    <row r="73" spans="1:15" x14ac:dyDescent="0.25">
      <c r="A73" s="120" t="s">
        <v>79</v>
      </c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O22:X22"/>
    <mergeCell ref="K43:T43"/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  <mergeCell ref="A28:B28"/>
    <mergeCell ref="A29:B29"/>
    <mergeCell ref="A30:B30"/>
  </mergeCells>
  <phoneticPr fontId="3" type="noConversion"/>
  <hyperlinks>
    <hyperlink ref="X60" r:id="rId1" display="https://studentaccounts.ucf.edu/tf-graduate/" xr:uid="{45C24A4D-E613-4AF0-A683-F60F43253689}"/>
    <hyperlink ref="R26" r:id="rId2" display="https://hr.ucf.edu/document/payroll-guidelines/" xr:uid="{3EAF8EDF-8445-4472-9416-17E24388EB4E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2DE188-C42E-4E4B-A2F7-7AB55D6B55F1}">
  <sheetPr>
    <pageSetUpPr fitToPage="1"/>
  </sheetPr>
  <dimension ref="A1:X604"/>
  <sheetViews>
    <sheetView topLeftCell="A6" zoomScale="90" zoomScaleNormal="90" workbookViewId="0">
      <selection activeCell="E40" sqref="E40:H40"/>
    </sheetView>
  </sheetViews>
  <sheetFormatPr defaultColWidth="9.1796875" defaultRowHeight="12.5" x14ac:dyDescent="0.25"/>
  <cols>
    <col min="1" max="1" width="15.1796875" customWidth="1"/>
    <col min="2" max="2" width="35.26953125" bestFit="1" customWidth="1"/>
    <col min="3" max="3" width="7.7265625" bestFit="1" customWidth="1"/>
    <col min="4" max="4" width="8.81640625" bestFit="1" customWidth="1"/>
    <col min="5" max="8" width="12.81640625" style="7" customWidth="1"/>
    <col min="9" max="9" width="12.81640625" customWidth="1"/>
    <col min="10" max="10" width="5.7265625" customWidth="1"/>
    <col min="11" max="11" width="12.54296875" customWidth="1"/>
    <col min="12" max="13" width="10.453125" customWidth="1"/>
    <col min="14" max="14" width="5.54296875" customWidth="1"/>
    <col min="15" max="15" width="12.26953125" customWidth="1"/>
    <col min="16" max="16" width="10.7265625" customWidth="1"/>
    <col min="17" max="17" width="11.1796875" customWidth="1"/>
    <col min="18" max="18" width="10.81640625" customWidth="1"/>
    <col min="19" max="19" width="10" customWidth="1"/>
    <col min="20" max="20" width="9.7265625" customWidth="1"/>
    <col min="21" max="21" width="10.1796875" customWidth="1"/>
    <col min="22" max="23" width="10.7265625" customWidth="1"/>
  </cols>
  <sheetData>
    <row r="1" spans="1:23" ht="14" x14ac:dyDescent="0.3">
      <c r="A1" s="173" t="s">
        <v>81</v>
      </c>
      <c r="B1" s="173"/>
      <c r="C1" s="173"/>
      <c r="D1" s="173"/>
      <c r="E1" s="173"/>
      <c r="F1" s="173"/>
      <c r="G1" s="173"/>
      <c r="H1" s="173"/>
      <c r="I1" s="173"/>
    </row>
    <row r="2" spans="1:23" ht="13" x14ac:dyDescent="0.25">
      <c r="A2" s="40" t="s">
        <v>72</v>
      </c>
      <c r="B2" s="71"/>
      <c r="C2" s="71"/>
      <c r="D2" s="71"/>
      <c r="E2" s="71"/>
      <c r="F2" s="71"/>
      <c r="G2" s="71"/>
      <c r="H2" s="71"/>
      <c r="I2" s="71"/>
    </row>
    <row r="3" spans="1:23" ht="13" x14ac:dyDescent="0.25">
      <c r="A3" s="40" t="s">
        <v>75</v>
      </c>
      <c r="B3" s="71"/>
      <c r="C3" s="40" t="s">
        <v>94</v>
      </c>
      <c r="E3" s="70"/>
      <c r="F3" s="70"/>
      <c r="G3" s="70"/>
      <c r="H3" s="70"/>
    </row>
    <row r="4" spans="1:23" ht="12.75" customHeight="1" x14ac:dyDescent="0.25">
      <c r="A4" s="42" t="s">
        <v>35</v>
      </c>
      <c r="B4" s="72"/>
      <c r="C4" s="72"/>
      <c r="D4" s="72"/>
      <c r="E4" s="72"/>
      <c r="F4" s="72"/>
      <c r="G4" s="72"/>
      <c r="H4" s="72"/>
      <c r="I4" s="72"/>
    </row>
    <row r="5" spans="1:23" ht="12.75" customHeight="1" x14ac:dyDescent="0.25">
      <c r="A5" s="42" t="s">
        <v>73</v>
      </c>
      <c r="B5" s="72"/>
      <c r="C5" s="72"/>
      <c r="D5" s="72"/>
      <c r="E5" s="72"/>
      <c r="F5" s="72"/>
      <c r="G5" s="72"/>
      <c r="H5" s="72"/>
      <c r="I5" s="72"/>
      <c r="O5" s="36"/>
    </row>
    <row r="6" spans="1:23" ht="16" thickBot="1" x14ac:dyDescent="0.3">
      <c r="E6"/>
      <c r="F6"/>
      <c r="G6"/>
      <c r="H6"/>
      <c r="O6" s="36"/>
    </row>
    <row r="7" spans="1:23" ht="15.5" x14ac:dyDescent="0.3">
      <c r="A7" s="178" t="s">
        <v>0</v>
      </c>
      <c r="B7" s="179"/>
      <c r="C7" s="179"/>
      <c r="D7" s="179"/>
      <c r="E7" s="179"/>
      <c r="F7" s="180"/>
      <c r="G7" s="180"/>
      <c r="H7" s="180"/>
      <c r="I7" s="181"/>
      <c r="K7" s="211" t="s">
        <v>76</v>
      </c>
      <c r="L7" s="212"/>
      <c r="M7" s="169"/>
      <c r="O7" s="74" t="s">
        <v>65</v>
      </c>
    </row>
    <row r="8" spans="1:23" ht="13" x14ac:dyDescent="0.3">
      <c r="A8" s="182" t="s">
        <v>1</v>
      </c>
      <c r="B8" s="183"/>
      <c r="C8" s="112"/>
      <c r="D8" s="110"/>
      <c r="E8" s="183" t="s">
        <v>2</v>
      </c>
      <c r="F8" s="184"/>
      <c r="G8" s="184"/>
      <c r="H8" s="184"/>
      <c r="I8" s="185"/>
      <c r="O8" s="119" t="s">
        <v>95</v>
      </c>
    </row>
    <row r="9" spans="1:23" ht="13" x14ac:dyDescent="0.3">
      <c r="A9" s="182"/>
      <c r="B9" s="183"/>
      <c r="C9" s="113"/>
      <c r="D9" s="111"/>
      <c r="E9" s="38" t="s">
        <v>3</v>
      </c>
      <c r="F9" s="38" t="s">
        <v>108</v>
      </c>
      <c r="G9" s="38" t="s">
        <v>111</v>
      </c>
      <c r="H9" s="38" t="s">
        <v>112</v>
      </c>
      <c r="I9" s="87" t="s">
        <v>4</v>
      </c>
      <c r="O9" s="119" t="s">
        <v>96</v>
      </c>
    </row>
    <row r="10" spans="1:23" s="1" customFormat="1" ht="13" x14ac:dyDescent="0.3">
      <c r="A10" s="182"/>
      <c r="B10" s="183"/>
      <c r="C10" s="39" t="s">
        <v>48</v>
      </c>
      <c r="D10" s="78" t="s">
        <v>49</v>
      </c>
      <c r="E10" s="39" t="s">
        <v>40</v>
      </c>
      <c r="F10" s="39" t="s">
        <v>40</v>
      </c>
      <c r="G10" s="39" t="s">
        <v>40</v>
      </c>
      <c r="H10" s="39" t="s">
        <v>40</v>
      </c>
      <c r="I10" s="88" t="s">
        <v>40</v>
      </c>
      <c r="K10" s="213"/>
      <c r="L10" s="213"/>
      <c r="M10" s="26"/>
      <c r="N10" s="26"/>
      <c r="O10" s="41" t="s">
        <v>97</v>
      </c>
      <c r="P10" s="41" t="s">
        <v>97</v>
      </c>
      <c r="Q10" s="41" t="s">
        <v>97</v>
      </c>
      <c r="R10" s="141" t="s">
        <v>97</v>
      </c>
      <c r="T10" s="41" t="s">
        <v>50</v>
      </c>
      <c r="U10" s="41" t="s">
        <v>50</v>
      </c>
      <c r="V10" s="41" t="s">
        <v>50</v>
      </c>
      <c r="W10" s="41" t="s">
        <v>50</v>
      </c>
    </row>
    <row r="11" spans="1:23" ht="13" x14ac:dyDescent="0.3">
      <c r="A11" s="176" t="s">
        <v>5</v>
      </c>
      <c r="B11" s="177"/>
      <c r="C11" s="64"/>
      <c r="D11" s="2"/>
      <c r="E11" s="6"/>
      <c r="F11" s="6"/>
      <c r="G11" s="6"/>
      <c r="H11" s="6"/>
      <c r="I11" s="89"/>
      <c r="K11" s="76" t="s">
        <v>133</v>
      </c>
      <c r="L11" s="76" t="s">
        <v>36</v>
      </c>
      <c r="M11" s="76" t="s">
        <v>134</v>
      </c>
      <c r="N11" s="172" t="s">
        <v>36</v>
      </c>
      <c r="O11" s="43" t="s">
        <v>3</v>
      </c>
      <c r="P11" s="43" t="s">
        <v>108</v>
      </c>
      <c r="Q11" s="43" t="s">
        <v>111</v>
      </c>
      <c r="R11" s="142" t="s">
        <v>112</v>
      </c>
      <c r="T11" s="139" t="s">
        <v>3</v>
      </c>
      <c r="U11" s="139" t="s">
        <v>108</v>
      </c>
      <c r="V11" s="139" t="s">
        <v>111</v>
      </c>
      <c r="W11" s="139" t="s">
        <v>112</v>
      </c>
    </row>
    <row r="12" spans="1:23" x14ac:dyDescent="0.25">
      <c r="A12" s="90"/>
      <c r="B12" s="73"/>
      <c r="C12" s="80">
        <v>0</v>
      </c>
      <c r="D12" s="115">
        <f>C12/N12</f>
        <v>0</v>
      </c>
      <c r="E12" s="27">
        <f>ROUND(M12/N12*C12,0)</f>
        <v>0</v>
      </c>
      <c r="F12" s="27">
        <f>E12*1.03</f>
        <v>0</v>
      </c>
      <c r="G12" s="27">
        <f>F12*1.03</f>
        <v>0</v>
      </c>
      <c r="H12" s="27">
        <f>G12*1.03</f>
        <v>0</v>
      </c>
      <c r="I12" s="91">
        <f>ROUND(SUM(E12:H12),0)</f>
        <v>0</v>
      </c>
      <c r="K12" s="17">
        <v>0</v>
      </c>
      <c r="L12" s="9">
        <v>9</v>
      </c>
      <c r="M12" s="9">
        <f>K12/9*12</f>
        <v>0</v>
      </c>
      <c r="N12" s="9">
        <v>12</v>
      </c>
      <c r="O12" s="121">
        <f>M12</f>
        <v>0</v>
      </c>
      <c r="P12" s="121">
        <f>O12*1.03</f>
        <v>0</v>
      </c>
      <c r="Q12" s="121">
        <f>P12*1.03</f>
        <v>0</v>
      </c>
      <c r="R12" s="140">
        <f>Q12*1.03</f>
        <v>0</v>
      </c>
      <c r="T12" s="146" t="e">
        <f t="shared" ref="T12:T16" si="0">SUM(E12/O12)</f>
        <v>#DIV/0!</v>
      </c>
      <c r="U12" s="146" t="e">
        <f t="shared" ref="U12:U16" si="1">SUM(F12/P12)</f>
        <v>#DIV/0!</v>
      </c>
      <c r="V12" s="146" t="e">
        <f t="shared" ref="V12:V16" si="2">SUM(G12/Q12)</f>
        <v>#DIV/0!</v>
      </c>
      <c r="W12" s="143" t="e">
        <f t="shared" ref="W12:W16" si="3">SUM(H12/R12)</f>
        <v>#DIV/0!</v>
      </c>
    </row>
    <row r="13" spans="1:23" x14ac:dyDescent="0.25">
      <c r="A13" s="90"/>
      <c r="B13" s="73"/>
      <c r="C13" s="80">
        <v>0</v>
      </c>
      <c r="D13" s="115">
        <f t="shared" ref="D13:D17" si="4">C13/N13</f>
        <v>0</v>
      </c>
      <c r="E13" s="27">
        <f t="shared" ref="E13:E17" si="5">ROUND(M13/N13*C13,0)</f>
        <v>0</v>
      </c>
      <c r="F13" s="27">
        <f t="shared" ref="F13:H17" si="6">E13*1.03</f>
        <v>0</v>
      </c>
      <c r="G13" s="27">
        <f t="shared" si="6"/>
        <v>0</v>
      </c>
      <c r="H13" s="27">
        <f t="shared" si="6"/>
        <v>0</v>
      </c>
      <c r="I13" s="91">
        <f t="shared" ref="I13:I17" si="7">ROUND(SUM(E13:H13),0)</f>
        <v>0</v>
      </c>
      <c r="K13" s="17">
        <v>0</v>
      </c>
      <c r="L13" s="9">
        <v>9</v>
      </c>
      <c r="M13" s="9">
        <f t="shared" ref="M13:M17" si="8">K13/9*12</f>
        <v>0</v>
      </c>
      <c r="N13" s="9">
        <v>12</v>
      </c>
      <c r="O13" s="121">
        <f t="shared" ref="O13:O17" si="9">M13</f>
        <v>0</v>
      </c>
      <c r="P13" s="121">
        <f t="shared" ref="P13:R17" si="10">O13*1.03</f>
        <v>0</v>
      </c>
      <c r="Q13" s="121">
        <f t="shared" si="10"/>
        <v>0</v>
      </c>
      <c r="R13" s="140">
        <f t="shared" si="10"/>
        <v>0</v>
      </c>
      <c r="T13" s="68" t="e">
        <f t="shared" si="0"/>
        <v>#DIV/0!</v>
      </c>
      <c r="U13" s="68" t="e">
        <f t="shared" si="1"/>
        <v>#DIV/0!</v>
      </c>
      <c r="V13" s="68" t="e">
        <f t="shared" si="2"/>
        <v>#DIV/0!</v>
      </c>
      <c r="W13" s="144" t="e">
        <f t="shared" si="3"/>
        <v>#DIV/0!</v>
      </c>
    </row>
    <row r="14" spans="1:23" x14ac:dyDescent="0.25">
      <c r="A14" s="90"/>
      <c r="B14" s="73"/>
      <c r="C14" s="80">
        <v>0</v>
      </c>
      <c r="D14" s="115">
        <f t="shared" si="4"/>
        <v>0</v>
      </c>
      <c r="E14" s="27">
        <f t="shared" si="5"/>
        <v>0</v>
      </c>
      <c r="F14" s="27">
        <f t="shared" si="6"/>
        <v>0</v>
      </c>
      <c r="G14" s="27">
        <f t="shared" si="6"/>
        <v>0</v>
      </c>
      <c r="H14" s="27">
        <f t="shared" si="6"/>
        <v>0</v>
      </c>
      <c r="I14" s="91">
        <f t="shared" si="7"/>
        <v>0</v>
      </c>
      <c r="K14" s="17">
        <v>0</v>
      </c>
      <c r="L14" s="9">
        <v>9</v>
      </c>
      <c r="M14" s="9">
        <f t="shared" si="8"/>
        <v>0</v>
      </c>
      <c r="N14" s="9">
        <v>12</v>
      </c>
      <c r="O14" s="121">
        <f t="shared" si="9"/>
        <v>0</v>
      </c>
      <c r="P14" s="121">
        <f t="shared" si="10"/>
        <v>0</v>
      </c>
      <c r="Q14" s="121">
        <f t="shared" si="10"/>
        <v>0</v>
      </c>
      <c r="R14" s="140">
        <f t="shared" si="10"/>
        <v>0</v>
      </c>
      <c r="T14" s="68" t="e">
        <f t="shared" si="0"/>
        <v>#DIV/0!</v>
      </c>
      <c r="U14" s="68" t="e">
        <f t="shared" si="1"/>
        <v>#DIV/0!</v>
      </c>
      <c r="V14" s="68" t="e">
        <f t="shared" si="2"/>
        <v>#DIV/0!</v>
      </c>
      <c r="W14" s="144" t="e">
        <f t="shared" si="3"/>
        <v>#DIV/0!</v>
      </c>
    </row>
    <row r="15" spans="1:23" x14ac:dyDescent="0.25">
      <c r="A15" s="90"/>
      <c r="B15" s="73"/>
      <c r="C15" s="80">
        <v>0</v>
      </c>
      <c r="D15" s="115">
        <f t="shared" si="4"/>
        <v>0</v>
      </c>
      <c r="E15" s="27">
        <f t="shared" si="5"/>
        <v>0</v>
      </c>
      <c r="F15" s="27">
        <f t="shared" si="6"/>
        <v>0</v>
      </c>
      <c r="G15" s="27">
        <f t="shared" si="6"/>
        <v>0</v>
      </c>
      <c r="H15" s="27">
        <f t="shared" si="6"/>
        <v>0</v>
      </c>
      <c r="I15" s="91">
        <f t="shared" si="7"/>
        <v>0</v>
      </c>
      <c r="K15" s="17">
        <v>0</v>
      </c>
      <c r="L15" s="9">
        <v>9</v>
      </c>
      <c r="M15" s="9">
        <f t="shared" si="8"/>
        <v>0</v>
      </c>
      <c r="N15" s="9">
        <v>12</v>
      </c>
      <c r="O15" s="121">
        <f t="shared" si="9"/>
        <v>0</v>
      </c>
      <c r="P15" s="121">
        <f t="shared" si="10"/>
        <v>0</v>
      </c>
      <c r="Q15" s="121">
        <f t="shared" si="10"/>
        <v>0</v>
      </c>
      <c r="R15" s="140">
        <f t="shared" si="10"/>
        <v>0</v>
      </c>
      <c r="T15" s="68" t="e">
        <f t="shared" si="0"/>
        <v>#DIV/0!</v>
      </c>
      <c r="U15" s="68" t="e">
        <f t="shared" si="1"/>
        <v>#DIV/0!</v>
      </c>
      <c r="V15" s="68" t="e">
        <f t="shared" si="2"/>
        <v>#DIV/0!</v>
      </c>
      <c r="W15" s="144" t="e">
        <f t="shared" si="3"/>
        <v>#DIV/0!</v>
      </c>
    </row>
    <row r="16" spans="1:23" x14ac:dyDescent="0.25">
      <c r="A16" s="90"/>
      <c r="B16" s="73"/>
      <c r="C16" s="80">
        <v>0</v>
      </c>
      <c r="D16" s="115">
        <f t="shared" si="4"/>
        <v>0</v>
      </c>
      <c r="E16" s="27">
        <f t="shared" si="5"/>
        <v>0</v>
      </c>
      <c r="F16" s="27">
        <f t="shared" si="6"/>
        <v>0</v>
      </c>
      <c r="G16" s="27">
        <f t="shared" si="6"/>
        <v>0</v>
      </c>
      <c r="H16" s="27">
        <f t="shared" si="6"/>
        <v>0</v>
      </c>
      <c r="I16" s="91">
        <f t="shared" si="7"/>
        <v>0</v>
      </c>
      <c r="K16" s="17">
        <v>0</v>
      </c>
      <c r="L16" s="9">
        <v>9</v>
      </c>
      <c r="M16" s="9">
        <f t="shared" si="8"/>
        <v>0</v>
      </c>
      <c r="N16" s="9">
        <v>12</v>
      </c>
      <c r="O16" s="121">
        <f t="shared" si="9"/>
        <v>0</v>
      </c>
      <c r="P16" s="121">
        <f t="shared" si="10"/>
        <v>0</v>
      </c>
      <c r="Q16" s="121">
        <f t="shared" si="10"/>
        <v>0</v>
      </c>
      <c r="R16" s="140">
        <f t="shared" si="10"/>
        <v>0</v>
      </c>
      <c r="T16" s="68" t="e">
        <f t="shared" si="0"/>
        <v>#DIV/0!</v>
      </c>
      <c r="U16" s="68" t="e">
        <f t="shared" si="1"/>
        <v>#DIV/0!</v>
      </c>
      <c r="V16" s="68" t="e">
        <f t="shared" si="2"/>
        <v>#DIV/0!</v>
      </c>
      <c r="W16" s="144" t="e">
        <f t="shared" si="3"/>
        <v>#DIV/0!</v>
      </c>
    </row>
    <row r="17" spans="1:23" x14ac:dyDescent="0.25">
      <c r="A17" s="90"/>
      <c r="B17" s="73" t="s">
        <v>132</v>
      </c>
      <c r="C17" s="80">
        <v>0</v>
      </c>
      <c r="D17" s="115">
        <f t="shared" si="4"/>
        <v>0</v>
      </c>
      <c r="E17" s="27">
        <f t="shared" si="5"/>
        <v>0</v>
      </c>
      <c r="F17" s="27">
        <f t="shared" si="6"/>
        <v>0</v>
      </c>
      <c r="G17" s="27">
        <f t="shared" si="6"/>
        <v>0</v>
      </c>
      <c r="H17" s="27">
        <f t="shared" si="6"/>
        <v>0</v>
      </c>
      <c r="I17" s="91">
        <f t="shared" si="7"/>
        <v>0</v>
      </c>
      <c r="K17" s="17">
        <v>0</v>
      </c>
      <c r="L17" s="9">
        <v>9</v>
      </c>
      <c r="M17" s="9">
        <f t="shared" si="8"/>
        <v>0</v>
      </c>
      <c r="N17" s="9">
        <v>12</v>
      </c>
      <c r="O17" s="121">
        <f t="shared" si="9"/>
        <v>0</v>
      </c>
      <c r="P17" s="121">
        <f t="shared" si="10"/>
        <v>0</v>
      </c>
      <c r="Q17" s="122">
        <f>P17*1.035</f>
        <v>0</v>
      </c>
      <c r="R17" s="140">
        <f t="shared" ref="R17" si="11">Q17*1.03</f>
        <v>0</v>
      </c>
      <c r="T17" s="69" t="e">
        <f t="shared" ref="T17" si="12">SUM(E17/O17)</f>
        <v>#DIV/0!</v>
      </c>
      <c r="U17" s="69" t="e">
        <f>SUM(F17/P17)</f>
        <v>#DIV/0!</v>
      </c>
      <c r="V17" s="69" t="e">
        <f>SUM(G17/Q17)</f>
        <v>#DIV/0!</v>
      </c>
      <c r="W17" s="145" t="e">
        <f>SUM(H17/R17)</f>
        <v>#DIV/0!</v>
      </c>
    </row>
    <row r="18" spans="1:23" x14ac:dyDescent="0.25">
      <c r="A18" s="174"/>
      <c r="B18" s="175"/>
      <c r="C18" s="80"/>
      <c r="D18" s="83"/>
      <c r="E18" s="27"/>
      <c r="F18" s="27"/>
      <c r="G18" s="27"/>
      <c r="H18" s="27"/>
      <c r="I18" s="91"/>
      <c r="K18" s="21"/>
      <c r="L18" s="21"/>
      <c r="M18" s="21"/>
      <c r="N18" s="21"/>
    </row>
    <row r="19" spans="1:23" x14ac:dyDescent="0.25">
      <c r="A19" s="186" t="s">
        <v>31</v>
      </c>
      <c r="B19" s="187"/>
      <c r="C19" s="62"/>
      <c r="D19" s="62"/>
      <c r="E19" s="27">
        <f>ROUND(SUM(E12:E18),0)</f>
        <v>0</v>
      </c>
      <c r="F19" s="27">
        <f>ROUND(SUM(F12:F18),0)</f>
        <v>0</v>
      </c>
      <c r="G19" s="27">
        <f>ROUND(SUM(G12:G18),0)</f>
        <v>0</v>
      </c>
      <c r="H19" s="27">
        <f>ROUND(SUM(H12:H18),0)</f>
        <v>0</v>
      </c>
      <c r="I19" s="92">
        <f>ROUND(SUM(E19:H19),0)</f>
        <v>0</v>
      </c>
      <c r="K19" s="21"/>
      <c r="L19" s="21"/>
      <c r="M19" s="21"/>
      <c r="N19" s="21"/>
      <c r="O19" s="35"/>
    </row>
    <row r="20" spans="1:23" ht="13" x14ac:dyDescent="0.3">
      <c r="A20" s="176" t="s">
        <v>29</v>
      </c>
      <c r="B20" s="177"/>
      <c r="C20" s="105" t="s">
        <v>83</v>
      </c>
      <c r="D20" s="2"/>
      <c r="E20" s="27"/>
      <c r="F20" s="27"/>
      <c r="G20" s="27"/>
      <c r="H20" s="27"/>
      <c r="I20" s="93"/>
      <c r="K20" s="76" t="s">
        <v>41</v>
      </c>
      <c r="L20" s="76" t="s">
        <v>36</v>
      </c>
      <c r="M20" s="170"/>
      <c r="N20" s="26"/>
      <c r="P20" s="35"/>
    </row>
    <row r="21" spans="1:23" x14ac:dyDescent="0.25">
      <c r="A21" s="188" t="s">
        <v>34</v>
      </c>
      <c r="B21" s="189"/>
      <c r="C21" s="80">
        <v>0</v>
      </c>
      <c r="D21" s="115">
        <v>0</v>
      </c>
      <c r="E21" s="27">
        <f>ROUND(K21*D21*C21,0)</f>
        <v>0</v>
      </c>
      <c r="F21" s="27">
        <f t="shared" ref="F21:H25" si="13">ROUND(E21*1.03,0)</f>
        <v>0</v>
      </c>
      <c r="G21" s="27">
        <f>ROUND(F21*1.03,0)</f>
        <v>0</v>
      </c>
      <c r="H21" s="27">
        <f>ROUND(G21*1.03,0)</f>
        <v>0</v>
      </c>
      <c r="I21" s="93">
        <f>ROUND(SUM(E21:H21),0)</f>
        <v>0</v>
      </c>
      <c r="K21" s="17">
        <v>57000</v>
      </c>
      <c r="L21" s="9">
        <v>12</v>
      </c>
      <c r="M21" s="21"/>
      <c r="N21" s="20"/>
      <c r="O21" s="33"/>
      <c r="P21" s="18"/>
    </row>
    <row r="22" spans="1:23" x14ac:dyDescent="0.25">
      <c r="A22" s="174" t="s">
        <v>123</v>
      </c>
      <c r="B22" s="175"/>
      <c r="C22" s="80">
        <v>0</v>
      </c>
      <c r="D22" s="115">
        <v>0</v>
      </c>
      <c r="E22" s="27">
        <f t="shared" ref="E22" si="14">ROUND(K22*D22*C22,0)</f>
        <v>0</v>
      </c>
      <c r="F22" s="27">
        <f t="shared" si="13"/>
        <v>0</v>
      </c>
      <c r="G22" s="27">
        <f t="shared" si="13"/>
        <v>0</v>
      </c>
      <c r="H22" s="27">
        <f t="shared" si="13"/>
        <v>0</v>
      </c>
      <c r="I22" s="93">
        <f t="shared" ref="I22:I25" si="15">ROUND(SUM(E22:H22),0)</f>
        <v>0</v>
      </c>
      <c r="K22" s="17">
        <v>24000</v>
      </c>
      <c r="L22" s="9">
        <v>12</v>
      </c>
      <c r="M22" s="21"/>
      <c r="N22" s="21"/>
      <c r="O22" s="216" t="s">
        <v>125</v>
      </c>
      <c r="P22" s="216"/>
      <c r="Q22" s="216"/>
      <c r="R22" s="216"/>
      <c r="S22" s="216"/>
      <c r="T22" s="216"/>
      <c r="U22" s="216"/>
      <c r="V22" s="216"/>
      <c r="W22" s="216"/>
    </row>
    <row r="23" spans="1:23" ht="13" x14ac:dyDescent="0.3">
      <c r="A23" s="174" t="s">
        <v>45</v>
      </c>
      <c r="B23" s="175"/>
      <c r="C23" s="80">
        <v>0</v>
      </c>
      <c r="D23" s="115">
        <v>0</v>
      </c>
      <c r="E23" s="27">
        <v>0</v>
      </c>
      <c r="F23" s="27">
        <f t="shared" si="13"/>
        <v>0</v>
      </c>
      <c r="G23" s="27">
        <f t="shared" si="13"/>
        <v>0</v>
      </c>
      <c r="H23" s="27">
        <f t="shared" si="13"/>
        <v>0</v>
      </c>
      <c r="I23" s="93">
        <f t="shared" si="15"/>
        <v>0</v>
      </c>
      <c r="K23" s="17">
        <v>0</v>
      </c>
      <c r="L23" s="4">
        <v>0</v>
      </c>
      <c r="M23" s="171"/>
      <c r="N23" s="21"/>
      <c r="O23" s="67" t="s">
        <v>124</v>
      </c>
      <c r="P23" s="34"/>
    </row>
    <row r="24" spans="1:23" ht="13" x14ac:dyDescent="0.3">
      <c r="A24" s="174" t="s">
        <v>46</v>
      </c>
      <c r="B24" s="175"/>
      <c r="C24" s="80">
        <v>0</v>
      </c>
      <c r="D24" s="115">
        <v>0</v>
      </c>
      <c r="E24" s="27">
        <v>0</v>
      </c>
      <c r="F24" s="27">
        <f t="shared" si="13"/>
        <v>0</v>
      </c>
      <c r="G24" s="27">
        <f t="shared" si="13"/>
        <v>0</v>
      </c>
      <c r="H24" s="27">
        <f t="shared" si="13"/>
        <v>0</v>
      </c>
      <c r="I24" s="93">
        <f t="shared" si="15"/>
        <v>0</v>
      </c>
      <c r="K24" s="17">
        <v>0</v>
      </c>
      <c r="L24" s="4">
        <v>0</v>
      </c>
      <c r="M24" s="171"/>
      <c r="N24" s="21"/>
      <c r="O24" s="67" t="s">
        <v>71</v>
      </c>
      <c r="P24" s="34"/>
    </row>
    <row r="25" spans="1:23" x14ac:dyDescent="0.25">
      <c r="A25" s="174" t="s">
        <v>42</v>
      </c>
      <c r="B25" s="175"/>
      <c r="C25" s="80">
        <v>0</v>
      </c>
      <c r="D25" s="115">
        <v>0</v>
      </c>
      <c r="E25" s="27">
        <v>0</v>
      </c>
      <c r="F25" s="27">
        <f t="shared" si="13"/>
        <v>0</v>
      </c>
      <c r="G25" s="27">
        <f t="shared" si="13"/>
        <v>0</v>
      </c>
      <c r="H25" s="27">
        <f t="shared" si="13"/>
        <v>0</v>
      </c>
      <c r="I25" s="93">
        <f t="shared" si="15"/>
        <v>0</v>
      </c>
      <c r="K25" s="17">
        <v>0</v>
      </c>
      <c r="L25" s="9">
        <v>0</v>
      </c>
      <c r="M25" s="21"/>
      <c r="N25" s="21"/>
      <c r="P25" s="34"/>
    </row>
    <row r="26" spans="1:23" ht="13" x14ac:dyDescent="0.3">
      <c r="A26" s="174"/>
      <c r="B26" s="175"/>
      <c r="C26" s="80"/>
      <c r="D26" s="83"/>
      <c r="E26" s="27"/>
      <c r="F26" s="27"/>
      <c r="G26" s="27"/>
      <c r="H26" s="27"/>
      <c r="I26" s="93"/>
      <c r="K26" s="21"/>
      <c r="L26" s="21"/>
      <c r="M26" s="21"/>
      <c r="N26" s="21"/>
      <c r="O26" s="67" t="s">
        <v>120</v>
      </c>
      <c r="R26" s="70" t="s">
        <v>121</v>
      </c>
    </row>
    <row r="27" spans="1:23" x14ac:dyDescent="0.25">
      <c r="A27" s="186" t="s">
        <v>47</v>
      </c>
      <c r="B27" s="187"/>
      <c r="C27" s="62"/>
      <c r="D27" s="62"/>
      <c r="E27" s="27">
        <f>ROUND(SUM(E21:E25),0)</f>
        <v>0</v>
      </c>
      <c r="F27" s="27">
        <f>ROUND(SUM(F21:F25),0)</f>
        <v>0</v>
      </c>
      <c r="G27" s="27">
        <f>ROUND(SUM(G21:G25),0)</f>
        <v>0</v>
      </c>
      <c r="H27" s="27">
        <f>ROUND(SUM(H21:H25),0)</f>
        <v>0</v>
      </c>
      <c r="I27" s="92">
        <f>ROUND(SUM(E27:H27),0)</f>
        <v>0</v>
      </c>
      <c r="K27" s="26"/>
      <c r="L27" s="26"/>
      <c r="M27" s="26"/>
      <c r="N27" s="21"/>
      <c r="P27" s="35"/>
    </row>
    <row r="28" spans="1:23" ht="13" x14ac:dyDescent="0.3">
      <c r="A28" s="192" t="s">
        <v>30</v>
      </c>
      <c r="B28" s="193"/>
      <c r="C28" s="81"/>
      <c r="D28" s="5"/>
      <c r="E28" s="27"/>
      <c r="F28" s="27"/>
      <c r="G28" s="27"/>
      <c r="H28" s="27"/>
      <c r="I28" s="93"/>
      <c r="K28" s="29"/>
      <c r="L28" s="20"/>
      <c r="M28" s="20"/>
      <c r="N28" s="21"/>
      <c r="O28" s="33"/>
      <c r="P28" s="18"/>
    </row>
    <row r="29" spans="1:23" x14ac:dyDescent="0.25">
      <c r="A29" s="174" t="s">
        <v>33</v>
      </c>
      <c r="B29" s="175"/>
      <c r="C29" s="114">
        <v>0.32</v>
      </c>
      <c r="D29" s="115"/>
      <c r="E29" s="27">
        <f>ROUND(E19*$C$29,0)</f>
        <v>0</v>
      </c>
      <c r="F29" s="27">
        <f>ROUND(F19*$C$29,0)</f>
        <v>0</v>
      </c>
      <c r="G29" s="27">
        <f>ROUND(G19*$C$29,0)</f>
        <v>0</v>
      </c>
      <c r="H29" s="27">
        <f>ROUND(H19*$C$29,0)</f>
        <v>0</v>
      </c>
      <c r="I29" s="94">
        <f>ROUND(SUM(E29:H29),0)</f>
        <v>0</v>
      </c>
      <c r="K29" s="29"/>
      <c r="L29" s="21"/>
      <c r="M29" s="21"/>
      <c r="N29" s="21"/>
      <c r="O29" s="33"/>
      <c r="P29" s="34"/>
    </row>
    <row r="30" spans="1:23" x14ac:dyDescent="0.25">
      <c r="A30" s="188" t="s">
        <v>34</v>
      </c>
      <c r="B30" s="189"/>
      <c r="C30" s="114">
        <v>0.2</v>
      </c>
      <c r="D30" s="115"/>
      <c r="E30" s="27">
        <f>ROUND(E21*$C$30,0)</f>
        <v>0</v>
      </c>
      <c r="F30" s="27">
        <f>ROUND(F21*$C$30,0)</f>
        <v>0</v>
      </c>
      <c r="G30" s="27">
        <f>ROUND(G21*$C$30,0)</f>
        <v>0</v>
      </c>
      <c r="H30" s="27">
        <f>ROUND(H21*$C$30,0)</f>
        <v>0</v>
      </c>
      <c r="I30" s="94">
        <f t="shared" ref="I30:I32" si="16">ROUND(SUM(E30:H30),0)</f>
        <v>0</v>
      </c>
      <c r="K30" s="29"/>
      <c r="L30" s="21"/>
      <c r="M30" s="21"/>
      <c r="N30" s="21"/>
      <c r="O30" s="33"/>
      <c r="P30" s="34"/>
    </row>
    <row r="31" spans="1:23" x14ac:dyDescent="0.25">
      <c r="A31" s="174" t="s">
        <v>43</v>
      </c>
      <c r="B31" s="175"/>
      <c r="C31" s="114">
        <v>0.02</v>
      </c>
      <c r="D31" s="115"/>
      <c r="E31" s="27">
        <f>ROUND((E22+E23+E24)*$C$31,0)</f>
        <v>0</v>
      </c>
      <c r="F31" s="27">
        <f>ROUND((F22+F23+F24)*$C$31,0)</f>
        <v>0</v>
      </c>
      <c r="G31" s="27">
        <f>ROUND((G22+G23+G24)*$C$31,0)</f>
        <v>0</v>
      </c>
      <c r="H31" s="27">
        <f>ROUND((H22+H23+H24)*$C$31,0)</f>
        <v>0</v>
      </c>
      <c r="I31" s="94">
        <f t="shared" si="16"/>
        <v>0</v>
      </c>
      <c r="K31" s="29"/>
      <c r="L31" s="21"/>
      <c r="M31" s="21"/>
      <c r="N31" s="21"/>
      <c r="P31" s="34"/>
    </row>
    <row r="32" spans="1:23" x14ac:dyDescent="0.25">
      <c r="A32" s="174" t="s">
        <v>42</v>
      </c>
      <c r="B32" s="175"/>
      <c r="C32" s="114">
        <v>0.11</v>
      </c>
      <c r="D32" s="115"/>
      <c r="E32" s="27">
        <f>ROUND(E25*$C$32,0)</f>
        <v>0</v>
      </c>
      <c r="F32" s="27">
        <f>ROUND(F25*$C$32,0)</f>
        <v>0</v>
      </c>
      <c r="G32" s="27">
        <f>ROUND(G25*$C$32,0)</f>
        <v>0</v>
      </c>
      <c r="H32" s="27">
        <f>ROUND(H25*$C$32,0)</f>
        <v>0</v>
      </c>
      <c r="I32" s="94">
        <f t="shared" si="16"/>
        <v>0</v>
      </c>
      <c r="K32" s="21"/>
      <c r="L32" s="21"/>
      <c r="M32" s="21"/>
      <c r="N32" s="21"/>
      <c r="O32" s="33"/>
    </row>
    <row r="33" spans="1:20" x14ac:dyDescent="0.25">
      <c r="A33" s="174"/>
      <c r="B33" s="175"/>
      <c r="C33" s="106"/>
      <c r="D33" s="115"/>
      <c r="E33" s="11"/>
      <c r="F33" s="11"/>
      <c r="G33" s="11"/>
      <c r="H33" s="11"/>
      <c r="I33" s="94"/>
      <c r="K33" s="21"/>
      <c r="L33" s="21"/>
      <c r="M33" s="21"/>
      <c r="P33" s="19"/>
    </row>
    <row r="34" spans="1:20" x14ac:dyDescent="0.25">
      <c r="A34" s="186" t="s">
        <v>32</v>
      </c>
      <c r="B34" s="187"/>
      <c r="C34" s="63"/>
      <c r="D34" s="62"/>
      <c r="E34" s="11">
        <f>ROUND(SUM(E29:E32),0)</f>
        <v>0</v>
      </c>
      <c r="F34" s="11">
        <f>ROUND(SUM(F29:F32),0)</f>
        <v>0</v>
      </c>
      <c r="G34" s="11">
        <f>ROUND(SUM(G29:G32),0)</f>
        <v>0</v>
      </c>
      <c r="H34" s="11">
        <f>ROUND(SUM(H29:H32),0)</f>
        <v>0</v>
      </c>
      <c r="I34" s="95">
        <f>ROUND(SUM(E34:H34),0)</f>
        <v>0</v>
      </c>
      <c r="K34" s="21"/>
      <c r="L34" s="21"/>
      <c r="M34" s="21"/>
      <c r="P34" s="25"/>
    </row>
    <row r="35" spans="1:20" ht="13" x14ac:dyDescent="0.3">
      <c r="A35" s="190" t="s">
        <v>6</v>
      </c>
      <c r="B35" s="191"/>
      <c r="C35" s="64"/>
      <c r="D35" s="64"/>
      <c r="E35" s="12">
        <f>ROUND(E34+E27+E19,0)</f>
        <v>0</v>
      </c>
      <c r="F35" s="12">
        <f>ROUND(F34+F27+F19,0)</f>
        <v>0</v>
      </c>
      <c r="G35" s="12">
        <f>ROUND(G34+G27+G19,0)</f>
        <v>0</v>
      </c>
      <c r="H35" s="12">
        <f>ROUND(H34+H27+H19,0)</f>
        <v>0</v>
      </c>
      <c r="I35" s="96">
        <f>ROUND(SUM(E35:H35),0)</f>
        <v>0</v>
      </c>
      <c r="K35" s="22"/>
      <c r="L35" s="22"/>
      <c r="M35" s="22"/>
      <c r="N35" s="22"/>
    </row>
    <row r="36" spans="1:20" ht="13" x14ac:dyDescent="0.3">
      <c r="A36" s="194"/>
      <c r="B36" s="195"/>
      <c r="C36" s="64"/>
      <c r="D36" s="2"/>
      <c r="E36" s="12"/>
      <c r="F36" s="12"/>
      <c r="G36" s="12"/>
      <c r="H36" s="12"/>
      <c r="I36" s="97"/>
      <c r="K36" s="22"/>
      <c r="L36" s="22"/>
      <c r="M36" s="22"/>
      <c r="N36" s="22"/>
    </row>
    <row r="37" spans="1:20" ht="13" x14ac:dyDescent="0.3">
      <c r="A37" s="190" t="s">
        <v>7</v>
      </c>
      <c r="B37" s="191"/>
      <c r="C37" s="64"/>
      <c r="D37" s="64"/>
      <c r="E37" s="11"/>
      <c r="F37" s="11"/>
      <c r="G37" s="11"/>
      <c r="H37" s="11"/>
      <c r="I37" s="95"/>
      <c r="K37" s="21"/>
      <c r="L37" s="22"/>
      <c r="M37" s="22"/>
      <c r="N37" s="22"/>
    </row>
    <row r="38" spans="1:20" ht="13" x14ac:dyDescent="0.3">
      <c r="A38" s="174" t="s">
        <v>115</v>
      </c>
      <c r="B38" s="175"/>
      <c r="C38" s="62"/>
      <c r="D38" s="4"/>
      <c r="E38" s="27">
        <v>0</v>
      </c>
      <c r="F38" s="27">
        <v>0</v>
      </c>
      <c r="G38" s="27">
        <v>0</v>
      </c>
      <c r="H38" s="27">
        <v>0</v>
      </c>
      <c r="I38" s="91">
        <f>SUM(E38:H38)</f>
        <v>0</v>
      </c>
      <c r="O38" s="31" t="s">
        <v>118</v>
      </c>
    </row>
    <row r="39" spans="1:20" ht="13" x14ac:dyDescent="0.3">
      <c r="A39" s="174" t="s">
        <v>116</v>
      </c>
      <c r="B39" s="175"/>
      <c r="C39" s="62"/>
      <c r="D39" s="4"/>
      <c r="E39" s="27">
        <v>0</v>
      </c>
      <c r="F39" s="27">
        <v>0</v>
      </c>
      <c r="G39" s="27">
        <v>0</v>
      </c>
      <c r="H39" s="27">
        <v>0</v>
      </c>
      <c r="I39" s="91">
        <f>SUM(E39:H39)</f>
        <v>0</v>
      </c>
      <c r="O39" s="31" t="s">
        <v>119</v>
      </c>
    </row>
    <row r="40" spans="1:20" ht="13" x14ac:dyDescent="0.3">
      <c r="A40" s="196" t="s">
        <v>117</v>
      </c>
      <c r="B40" s="197"/>
      <c r="C40" s="65"/>
      <c r="D40" s="116"/>
      <c r="E40" s="131">
        <f>ROUND(SUM(E38:E39),0)</f>
        <v>0</v>
      </c>
      <c r="F40" s="131">
        <f t="shared" ref="F40:H40" si="17">ROUND(SUM(F38:F39),0)</f>
        <v>0</v>
      </c>
      <c r="G40" s="131">
        <f t="shared" si="17"/>
        <v>0</v>
      </c>
      <c r="H40" s="131">
        <f t="shared" si="17"/>
        <v>0</v>
      </c>
      <c r="I40" s="133">
        <f>SUM(E40:H40)</f>
        <v>0</v>
      </c>
    </row>
    <row r="41" spans="1:20" ht="13" x14ac:dyDescent="0.3">
      <c r="A41" s="176"/>
      <c r="B41" s="177"/>
      <c r="C41" s="64"/>
      <c r="D41" s="2"/>
      <c r="E41" s="11"/>
      <c r="F41" s="11"/>
      <c r="G41" s="11"/>
      <c r="H41" s="11"/>
      <c r="I41" s="94"/>
      <c r="K41" s="21"/>
      <c r="L41" s="22"/>
      <c r="M41" s="22"/>
      <c r="N41" s="22"/>
    </row>
    <row r="42" spans="1:20" ht="13" x14ac:dyDescent="0.3">
      <c r="A42" s="176" t="s">
        <v>8</v>
      </c>
      <c r="B42" s="177"/>
      <c r="C42" s="105" t="s">
        <v>83</v>
      </c>
      <c r="D42" s="2"/>
      <c r="E42" s="11"/>
      <c r="F42" s="11"/>
      <c r="G42" s="11"/>
      <c r="H42" s="11"/>
      <c r="I42" s="94"/>
      <c r="K42" s="21"/>
      <c r="L42" s="21"/>
      <c r="M42" s="21"/>
      <c r="N42" s="21"/>
    </row>
    <row r="43" spans="1:20" x14ac:dyDescent="0.25">
      <c r="A43" s="174" t="s">
        <v>13</v>
      </c>
      <c r="B43" s="175"/>
      <c r="C43" s="62">
        <f>'Travel Budget Example'!A14</f>
        <v>0</v>
      </c>
      <c r="D43" s="4"/>
      <c r="E43" s="11">
        <f>ROUND('Travel Budget Example'!D14,0)</f>
        <v>0</v>
      </c>
      <c r="F43" s="11">
        <f>E43</f>
        <v>0</v>
      </c>
      <c r="G43" s="11">
        <f>E43</f>
        <v>0</v>
      </c>
      <c r="H43" s="11">
        <f>F43</f>
        <v>0</v>
      </c>
      <c r="I43" s="98">
        <f>ROUND(SUM(E43:H43),0)</f>
        <v>0</v>
      </c>
      <c r="K43" s="217" t="s">
        <v>103</v>
      </c>
      <c r="L43" s="217"/>
      <c r="M43" s="217"/>
      <c r="N43" s="217"/>
      <c r="O43" s="217"/>
      <c r="P43" s="217"/>
      <c r="Q43" s="217"/>
      <c r="R43" s="217"/>
      <c r="S43" s="217"/>
      <c r="T43" s="217"/>
    </row>
    <row r="44" spans="1:20" x14ac:dyDescent="0.25">
      <c r="A44" s="174" t="s">
        <v>14</v>
      </c>
      <c r="B44" s="175"/>
      <c r="C44" s="62">
        <f>'Travel Budget Example'!A28</f>
        <v>0</v>
      </c>
      <c r="D44" s="4"/>
      <c r="E44" s="11">
        <f>ROUND('Travel Budget Example'!D28,0)</f>
        <v>0</v>
      </c>
      <c r="F44" s="11">
        <f>E44</f>
        <v>0</v>
      </c>
      <c r="G44" s="11">
        <f>E44</f>
        <v>0</v>
      </c>
      <c r="H44" s="11">
        <f>F44</f>
        <v>0</v>
      </c>
      <c r="I44" s="98">
        <f>ROUND(SUM(E44:H44),0)</f>
        <v>0</v>
      </c>
      <c r="K44" s="21"/>
      <c r="L44" s="21"/>
      <c r="M44" s="21"/>
      <c r="N44" s="21"/>
      <c r="O44" s="119" t="s">
        <v>105</v>
      </c>
    </row>
    <row r="45" spans="1:20" ht="13" x14ac:dyDescent="0.3">
      <c r="A45" s="196" t="s">
        <v>25</v>
      </c>
      <c r="B45" s="197"/>
      <c r="C45" s="65"/>
      <c r="D45" s="116"/>
      <c r="E45" s="12">
        <f>ROUND(SUM(E43:E44),0)</f>
        <v>0</v>
      </c>
      <c r="F45" s="12">
        <f>ROUND(SUM(F43:F44),0)</f>
        <v>0</v>
      </c>
      <c r="G45" s="12">
        <f>ROUND(SUM(G43:G44),0)</f>
        <v>0</v>
      </c>
      <c r="H45" s="12">
        <f>ROUND(SUM(H43:H44),0)</f>
        <v>0</v>
      </c>
      <c r="I45" s="96">
        <f>ROUND(SUM(E45:H45),0)</f>
        <v>0</v>
      </c>
      <c r="K45" s="22"/>
      <c r="L45" s="22"/>
      <c r="M45" s="22"/>
      <c r="N45" s="22"/>
    </row>
    <row r="46" spans="1:20" ht="13" x14ac:dyDescent="0.3">
      <c r="A46" s="198"/>
      <c r="B46" s="199"/>
      <c r="C46" s="65"/>
      <c r="D46" s="117"/>
      <c r="E46" s="12"/>
      <c r="F46" s="12"/>
      <c r="G46" s="12"/>
      <c r="H46" s="12"/>
      <c r="I46" s="97"/>
      <c r="K46" s="22"/>
      <c r="L46" s="22"/>
      <c r="M46" s="22"/>
      <c r="N46" s="22"/>
    </row>
    <row r="47" spans="1:20" ht="12.75" customHeight="1" x14ac:dyDescent="0.3">
      <c r="A47" s="176" t="s">
        <v>9</v>
      </c>
      <c r="B47" s="177"/>
      <c r="C47" s="64"/>
      <c r="D47" s="2"/>
      <c r="E47" s="11"/>
      <c r="F47" s="11"/>
      <c r="G47" s="11"/>
      <c r="H47" s="11"/>
      <c r="I47" s="94"/>
      <c r="K47" s="21"/>
      <c r="L47" s="21"/>
      <c r="M47" s="21"/>
      <c r="N47" s="21"/>
      <c r="O47" s="31" t="s">
        <v>60</v>
      </c>
    </row>
    <row r="48" spans="1:20" ht="12.75" customHeight="1" x14ac:dyDescent="0.3">
      <c r="A48" s="174" t="s">
        <v>15</v>
      </c>
      <c r="B48" s="175"/>
      <c r="C48" s="62"/>
      <c r="D48" s="4"/>
      <c r="E48" s="11">
        <v>0</v>
      </c>
      <c r="F48" s="11">
        <v>0</v>
      </c>
      <c r="G48" s="11">
        <v>0</v>
      </c>
      <c r="H48" s="11">
        <v>0</v>
      </c>
      <c r="I48" s="98">
        <f>ROUND(SUM(E48:H48),0)</f>
        <v>0</v>
      </c>
      <c r="K48" s="21"/>
      <c r="L48" s="21"/>
      <c r="M48" s="21"/>
      <c r="N48" s="21"/>
      <c r="O48" s="31" t="s">
        <v>61</v>
      </c>
    </row>
    <row r="49" spans="1:24" ht="12.75" customHeight="1" x14ac:dyDescent="0.3">
      <c r="A49" s="174" t="s">
        <v>16</v>
      </c>
      <c r="B49" s="175"/>
      <c r="C49" s="62"/>
      <c r="D49" s="4"/>
      <c r="E49" s="11">
        <v>0</v>
      </c>
      <c r="F49" s="11">
        <v>0</v>
      </c>
      <c r="G49" s="11">
        <v>0</v>
      </c>
      <c r="H49" s="11">
        <v>0</v>
      </c>
      <c r="I49" s="98">
        <f t="shared" ref="I49:I62" si="18">ROUND(SUM(E49:H49),0)</f>
        <v>0</v>
      </c>
      <c r="K49" s="21"/>
      <c r="L49" s="21"/>
      <c r="M49" s="21"/>
      <c r="N49" s="21"/>
      <c r="O49" s="31" t="s">
        <v>62</v>
      </c>
    </row>
    <row r="50" spans="1:24" ht="12.75" customHeight="1" x14ac:dyDescent="0.3">
      <c r="A50" s="174" t="s">
        <v>17</v>
      </c>
      <c r="B50" s="175"/>
      <c r="C50" s="62"/>
      <c r="D50" s="4"/>
      <c r="E50" s="11">
        <v>0</v>
      </c>
      <c r="F50" s="11">
        <v>0</v>
      </c>
      <c r="G50" s="11">
        <v>0</v>
      </c>
      <c r="H50" s="11">
        <v>0</v>
      </c>
      <c r="I50" s="98">
        <f t="shared" si="18"/>
        <v>0</v>
      </c>
      <c r="K50" s="21"/>
      <c r="L50" s="21"/>
      <c r="M50" s="21"/>
      <c r="N50" s="21"/>
      <c r="O50" s="31" t="s">
        <v>63</v>
      </c>
    </row>
    <row r="51" spans="1:24" ht="12.75" customHeight="1" x14ac:dyDescent="0.3">
      <c r="A51" s="174" t="s">
        <v>18</v>
      </c>
      <c r="B51" s="175"/>
      <c r="C51" s="62"/>
      <c r="D51" s="4"/>
      <c r="E51" s="11">
        <v>0</v>
      </c>
      <c r="F51" s="11">
        <v>0</v>
      </c>
      <c r="G51" s="11">
        <v>0</v>
      </c>
      <c r="H51" s="11">
        <v>0</v>
      </c>
      <c r="I51" s="98">
        <f t="shared" si="18"/>
        <v>0</v>
      </c>
      <c r="K51" s="21"/>
      <c r="L51" s="21"/>
      <c r="M51" s="21"/>
      <c r="N51" s="21"/>
      <c r="O51" s="31" t="s">
        <v>64</v>
      </c>
    </row>
    <row r="52" spans="1:24" ht="12.75" customHeight="1" x14ac:dyDescent="0.25">
      <c r="A52" s="174" t="s">
        <v>19</v>
      </c>
      <c r="B52" s="175"/>
      <c r="C52" s="62"/>
      <c r="D52" s="4"/>
      <c r="E52" s="11">
        <v>0</v>
      </c>
      <c r="F52" s="11">
        <v>0</v>
      </c>
      <c r="G52" s="11">
        <v>0</v>
      </c>
      <c r="H52" s="11">
        <v>0</v>
      </c>
      <c r="I52" s="98">
        <f t="shared" si="18"/>
        <v>0</v>
      </c>
      <c r="K52" s="21"/>
      <c r="L52" s="21"/>
      <c r="M52" s="21"/>
      <c r="N52" s="21"/>
    </row>
    <row r="53" spans="1:24" ht="12.75" customHeight="1" x14ac:dyDescent="0.3">
      <c r="A53" s="196" t="s">
        <v>24</v>
      </c>
      <c r="B53" s="197"/>
      <c r="C53" s="65"/>
      <c r="D53" s="116"/>
      <c r="E53" s="12">
        <f>ROUND(SUM(E48:E52),0)</f>
        <v>0</v>
      </c>
      <c r="F53" s="12">
        <f>ROUND(SUM(F48:F52),0)</f>
        <v>0</v>
      </c>
      <c r="G53" s="12">
        <f>ROUND(SUM(G48:G52),0)</f>
        <v>0</v>
      </c>
      <c r="H53" s="12">
        <f>ROUND(SUM(H48:H52),0)</f>
        <v>0</v>
      </c>
      <c r="I53" s="12">
        <f t="shared" si="18"/>
        <v>0</v>
      </c>
      <c r="K53" s="22"/>
      <c r="L53" s="21"/>
      <c r="M53" s="21"/>
      <c r="N53" s="21"/>
      <c r="O53" s="61"/>
    </row>
    <row r="54" spans="1:24" ht="12.75" customHeight="1" x14ac:dyDescent="0.3">
      <c r="A54" s="198"/>
      <c r="B54" s="199"/>
      <c r="C54" s="65"/>
      <c r="D54" s="117"/>
      <c r="E54" s="12"/>
      <c r="F54" s="12"/>
      <c r="G54" s="12"/>
      <c r="H54" s="12"/>
      <c r="I54" s="98"/>
      <c r="K54" s="22"/>
      <c r="L54" s="21"/>
      <c r="M54" s="21"/>
      <c r="N54" s="21"/>
    </row>
    <row r="55" spans="1:24" ht="13" x14ac:dyDescent="0.3">
      <c r="A55" s="192" t="s">
        <v>10</v>
      </c>
      <c r="B55" s="193"/>
      <c r="C55" s="107"/>
      <c r="D55" s="5"/>
      <c r="E55" s="11"/>
      <c r="F55" s="11"/>
      <c r="G55" s="11"/>
      <c r="H55" s="11"/>
      <c r="I55" s="98"/>
      <c r="K55" s="21"/>
      <c r="L55" s="21"/>
      <c r="M55" s="21"/>
      <c r="N55" s="21"/>
    </row>
    <row r="56" spans="1:24" x14ac:dyDescent="0.25">
      <c r="A56" s="174" t="s">
        <v>20</v>
      </c>
      <c r="B56" s="175"/>
      <c r="C56" s="62"/>
      <c r="D56" s="4"/>
      <c r="E56" s="11">
        <v>0</v>
      </c>
      <c r="F56" s="11">
        <v>0</v>
      </c>
      <c r="G56" s="11">
        <v>0</v>
      </c>
      <c r="H56" s="11">
        <v>0</v>
      </c>
      <c r="I56" s="98">
        <f t="shared" si="18"/>
        <v>0</v>
      </c>
      <c r="K56" s="21"/>
      <c r="L56" s="21"/>
      <c r="M56" s="21"/>
      <c r="N56" s="21"/>
    </row>
    <row r="57" spans="1:24" x14ac:dyDescent="0.25">
      <c r="A57" s="174" t="s">
        <v>44</v>
      </c>
      <c r="B57" s="175"/>
      <c r="C57" s="62"/>
      <c r="D57" s="4"/>
      <c r="E57" s="11">
        <v>0</v>
      </c>
      <c r="F57" s="11">
        <v>0</v>
      </c>
      <c r="G57" s="11">
        <v>0</v>
      </c>
      <c r="H57" s="11">
        <v>0</v>
      </c>
      <c r="I57" s="98">
        <f t="shared" si="18"/>
        <v>0</v>
      </c>
      <c r="K57" s="21"/>
      <c r="L57" s="21"/>
      <c r="M57" s="21"/>
      <c r="N57" s="21"/>
    </row>
    <row r="58" spans="1:24" x14ac:dyDescent="0.25">
      <c r="A58" s="174" t="s">
        <v>21</v>
      </c>
      <c r="B58" s="175"/>
      <c r="C58" s="62"/>
      <c r="D58" s="4"/>
      <c r="E58" s="11">
        <v>0</v>
      </c>
      <c r="F58" s="11">
        <v>0</v>
      </c>
      <c r="G58" s="11">
        <v>0</v>
      </c>
      <c r="H58" s="11">
        <v>0</v>
      </c>
      <c r="I58" s="98">
        <f t="shared" si="18"/>
        <v>0</v>
      </c>
      <c r="K58" s="21"/>
      <c r="L58" s="21"/>
      <c r="M58" s="21"/>
      <c r="N58" s="21"/>
    </row>
    <row r="59" spans="1:24" x14ac:dyDescent="0.25">
      <c r="A59" s="174" t="s">
        <v>22</v>
      </c>
      <c r="B59" s="175"/>
      <c r="C59" s="62"/>
      <c r="D59" s="4"/>
      <c r="E59" s="11">
        <v>0</v>
      </c>
      <c r="F59" s="11">
        <v>0</v>
      </c>
      <c r="G59" s="11">
        <v>0</v>
      </c>
      <c r="H59" s="11">
        <v>0</v>
      </c>
      <c r="I59" s="98">
        <f t="shared" si="18"/>
        <v>0</v>
      </c>
      <c r="K59" s="76" t="s">
        <v>37</v>
      </c>
      <c r="L59" s="76" t="s">
        <v>38</v>
      </c>
      <c r="M59" s="170"/>
      <c r="N59" s="21"/>
      <c r="O59" s="119" t="s">
        <v>92</v>
      </c>
    </row>
    <row r="60" spans="1:24" ht="13" x14ac:dyDescent="0.3">
      <c r="A60" s="174" t="s">
        <v>28</v>
      </c>
      <c r="B60" s="175"/>
      <c r="C60" s="62">
        <f>C22</f>
        <v>0</v>
      </c>
      <c r="D60" s="4"/>
      <c r="E60" s="30">
        <f>ROUND((K60*1)*L60*C60,0)</f>
        <v>0</v>
      </c>
      <c r="F60" s="30">
        <f>E60</f>
        <v>0</v>
      </c>
      <c r="G60" s="30">
        <f>E60</f>
        <v>0</v>
      </c>
      <c r="H60" s="30">
        <f>F60</f>
        <v>0</v>
      </c>
      <c r="I60" s="98">
        <f t="shared" si="18"/>
        <v>0</v>
      </c>
      <c r="K60" s="16">
        <f>369.65*1.05</f>
        <v>388.13249999999999</v>
      </c>
      <c r="L60" s="9">
        <v>24</v>
      </c>
      <c r="M60" s="21"/>
      <c r="N60" s="23"/>
      <c r="O60" s="31" t="s">
        <v>91</v>
      </c>
      <c r="X60" s="70" t="s">
        <v>74</v>
      </c>
    </row>
    <row r="61" spans="1:24" ht="13" x14ac:dyDescent="0.3">
      <c r="A61" s="174" t="s">
        <v>77</v>
      </c>
      <c r="B61" s="175"/>
      <c r="C61" s="63"/>
      <c r="D61" s="4"/>
      <c r="E61" s="11">
        <v>0</v>
      </c>
      <c r="F61" s="11">
        <v>0</v>
      </c>
      <c r="G61" s="11">
        <v>0</v>
      </c>
      <c r="H61" s="11">
        <v>0</v>
      </c>
      <c r="I61" s="98">
        <f t="shared" si="18"/>
        <v>0</v>
      </c>
      <c r="N61" s="24"/>
      <c r="O61" s="31" t="s">
        <v>66</v>
      </c>
    </row>
    <row r="62" spans="1:24" ht="13" x14ac:dyDescent="0.3">
      <c r="A62" s="196" t="s">
        <v>23</v>
      </c>
      <c r="B62" s="197"/>
      <c r="C62" s="65"/>
      <c r="D62" s="116"/>
      <c r="E62" s="12">
        <f>ROUND(SUM(E56:E61),0)</f>
        <v>0</v>
      </c>
      <c r="F62" s="12">
        <f>ROUND(SUM(F56:F61),0)</f>
        <v>0</v>
      </c>
      <c r="G62" s="12">
        <f>ROUND(SUM(G56:G61),0)</f>
        <v>0</v>
      </c>
      <c r="H62" s="12">
        <f>ROUND(SUM(H56:H61),0)</f>
        <v>0</v>
      </c>
      <c r="I62" s="12">
        <f t="shared" si="18"/>
        <v>0</v>
      </c>
      <c r="K62" s="22"/>
      <c r="L62" s="22"/>
      <c r="M62" s="22"/>
      <c r="N62" s="21"/>
    </row>
    <row r="63" spans="1:24" ht="13" x14ac:dyDescent="0.3">
      <c r="A63" s="99"/>
      <c r="B63" s="85"/>
      <c r="C63" s="84"/>
      <c r="D63" s="118"/>
      <c r="E63" s="86"/>
      <c r="F63" s="86"/>
      <c r="G63" s="86"/>
      <c r="H63" s="86"/>
      <c r="I63" s="100"/>
      <c r="K63" s="22"/>
      <c r="L63" s="22"/>
      <c r="M63" s="22"/>
      <c r="N63" s="21"/>
    </row>
    <row r="64" spans="1:24" ht="13.5" thickBot="1" x14ac:dyDescent="0.35">
      <c r="A64" s="205" t="s">
        <v>11</v>
      </c>
      <c r="B64" s="206"/>
      <c r="C64" s="66"/>
      <c r="D64" s="66"/>
      <c r="E64" s="13">
        <f>ROUND(E35+E40+E45+E53+E62,0)</f>
        <v>0</v>
      </c>
      <c r="F64" s="13">
        <f>ROUND(F35+F40+F45+F53+F62,0)</f>
        <v>0</v>
      </c>
      <c r="G64" s="13">
        <f>ROUND(G35+G40+G45+G53+G62,0)</f>
        <v>0</v>
      </c>
      <c r="H64" s="13">
        <f>ROUND(H35+H40+H45+H53+H62,0)</f>
        <v>0</v>
      </c>
      <c r="I64" s="101">
        <f>ROUND(SUM(E64:H64),0)</f>
        <v>0</v>
      </c>
      <c r="K64" s="22"/>
      <c r="L64" s="22"/>
      <c r="M64" s="22"/>
      <c r="N64" s="22"/>
      <c r="O64" s="3"/>
    </row>
    <row r="65" spans="1:15" s="3" customFormat="1" ht="13" x14ac:dyDescent="0.3">
      <c r="A65" s="207" t="s">
        <v>93</v>
      </c>
      <c r="B65" s="208"/>
      <c r="C65" s="108"/>
      <c r="D65" s="8"/>
      <c r="E65" s="28">
        <f>ROUND(E64-E40-E53-E59-E60,0)</f>
        <v>0</v>
      </c>
      <c r="F65" s="28">
        <f t="shared" ref="F65:H65" si="19">ROUND(F64-F40-F53-F59-F60,0)</f>
        <v>0</v>
      </c>
      <c r="G65" s="28">
        <f t="shared" si="19"/>
        <v>0</v>
      </c>
      <c r="H65" s="28">
        <f t="shared" si="19"/>
        <v>0</v>
      </c>
      <c r="I65" s="102">
        <f>ROUND(SUM(E65:H65),0)</f>
        <v>0</v>
      </c>
      <c r="J65" s="1"/>
      <c r="K65" s="21"/>
      <c r="L65" s="21"/>
      <c r="M65" s="21"/>
      <c r="N65" s="21"/>
      <c r="O65" s="31" t="s">
        <v>67</v>
      </c>
    </row>
    <row r="66" spans="1:15" ht="13.5" thickBot="1" x14ac:dyDescent="0.35">
      <c r="A66" s="209" t="s">
        <v>39</v>
      </c>
      <c r="B66" s="210"/>
      <c r="C66" s="109">
        <v>0.52</v>
      </c>
      <c r="D66" s="10"/>
      <c r="E66" s="14">
        <f>ROUND(E65*$C$66,0)</f>
        <v>0</v>
      </c>
      <c r="F66" s="14">
        <f>ROUND(F65*$C$66,0)</f>
        <v>0</v>
      </c>
      <c r="G66" s="14">
        <f>ROUND(G65*$C$66,0)</f>
        <v>0</v>
      </c>
      <c r="H66" s="14">
        <f>ROUND(H65*$C$66,0)</f>
        <v>0</v>
      </c>
      <c r="I66" s="103">
        <f>ROUND(SUM(E66:H66),0)</f>
        <v>0</v>
      </c>
      <c r="K66" s="22"/>
      <c r="L66" s="21"/>
      <c r="M66" s="21"/>
      <c r="N66" s="21"/>
      <c r="O66" s="31" t="s">
        <v>68</v>
      </c>
    </row>
    <row r="67" spans="1:15" ht="13.5" thickBot="1" x14ac:dyDescent="0.35">
      <c r="A67" s="214" t="s">
        <v>12</v>
      </c>
      <c r="B67" s="215"/>
      <c r="C67" s="75"/>
      <c r="D67" s="75"/>
      <c r="E67" s="15">
        <f>ROUND(E66+E64,0)</f>
        <v>0</v>
      </c>
      <c r="F67" s="15">
        <f>ROUND(F66+F64,0)</f>
        <v>0</v>
      </c>
      <c r="G67" s="15">
        <f>ROUND(G66+G64,0)</f>
        <v>0</v>
      </c>
      <c r="H67" s="15">
        <f>ROUND(H66+H64,0)</f>
        <v>0</v>
      </c>
      <c r="I67" s="104">
        <f>ROUND(SUM(E67:H67),0)</f>
        <v>0</v>
      </c>
      <c r="K67" s="22"/>
      <c r="L67" s="22"/>
      <c r="M67" s="22"/>
      <c r="N67" s="22"/>
      <c r="O67" s="31" t="s">
        <v>69</v>
      </c>
    </row>
    <row r="68" spans="1:15" ht="12.75" customHeight="1" thickBot="1" x14ac:dyDescent="0.35">
      <c r="A68" s="202" t="s">
        <v>27</v>
      </c>
      <c r="B68" s="203"/>
      <c r="C68" s="203"/>
      <c r="D68" s="203"/>
      <c r="E68" s="203"/>
      <c r="F68" s="203"/>
      <c r="G68" s="203"/>
      <c r="H68" s="204"/>
      <c r="I68" s="150">
        <f>I67</f>
        <v>0</v>
      </c>
      <c r="O68" s="31" t="s">
        <v>70</v>
      </c>
    </row>
    <row r="69" spans="1:15" ht="12.75" customHeight="1" x14ac:dyDescent="0.25">
      <c r="E69"/>
      <c r="F69"/>
      <c r="G69"/>
      <c r="H69"/>
    </row>
    <row r="70" spans="1:15" x14ac:dyDescent="0.25">
      <c r="E70"/>
      <c r="F70"/>
      <c r="G70"/>
      <c r="H70"/>
    </row>
    <row r="71" spans="1:15" ht="13" x14ac:dyDescent="0.3">
      <c r="A71" s="31" t="s">
        <v>126</v>
      </c>
      <c r="B71" s="31"/>
      <c r="C71" s="32"/>
      <c r="D71" s="32"/>
      <c r="E71" s="31"/>
      <c r="F71" s="31"/>
      <c r="G71" s="31"/>
      <c r="H71" s="31"/>
      <c r="I71" s="31"/>
    </row>
    <row r="72" spans="1:15" ht="13" x14ac:dyDescent="0.3">
      <c r="A72" s="32" t="s">
        <v>78</v>
      </c>
      <c r="B72" s="32"/>
      <c r="C72" s="32"/>
      <c r="D72" s="32"/>
      <c r="E72" s="31"/>
      <c r="F72" s="31"/>
      <c r="G72" s="31"/>
      <c r="H72" s="31"/>
      <c r="I72" s="31"/>
    </row>
    <row r="73" spans="1:15" x14ac:dyDescent="0.25">
      <c r="A73" s="120" t="s">
        <v>79</v>
      </c>
      <c r="E73"/>
      <c r="F73"/>
      <c r="G73"/>
      <c r="H73"/>
    </row>
    <row r="74" spans="1:15" x14ac:dyDescent="0.25">
      <c r="E74"/>
      <c r="F74"/>
      <c r="G74"/>
      <c r="H74"/>
    </row>
    <row r="75" spans="1:15" x14ac:dyDescent="0.25">
      <c r="E75"/>
      <c r="F75"/>
      <c r="G75"/>
      <c r="H75"/>
    </row>
    <row r="76" spans="1:15" x14ac:dyDescent="0.25">
      <c r="E76"/>
      <c r="F76"/>
      <c r="G76"/>
      <c r="H76"/>
    </row>
    <row r="77" spans="1:15" x14ac:dyDescent="0.25">
      <c r="E77"/>
      <c r="F77"/>
      <c r="G77"/>
      <c r="H77"/>
    </row>
    <row r="78" spans="1:15" x14ac:dyDescent="0.25">
      <c r="E78"/>
      <c r="F78"/>
      <c r="G78"/>
      <c r="H78"/>
    </row>
    <row r="79" spans="1:15" x14ac:dyDescent="0.25">
      <c r="E79"/>
      <c r="F79"/>
      <c r="G79"/>
      <c r="H79"/>
    </row>
    <row r="80" spans="1:15" x14ac:dyDescent="0.25">
      <c r="E80"/>
      <c r="F80"/>
      <c r="G80"/>
      <c r="H80"/>
    </row>
    <row r="81" customFormat="1" x14ac:dyDescent="0.25"/>
    <row r="82" customFormat="1" x14ac:dyDescent="0.25"/>
    <row r="83" customFormat="1" x14ac:dyDescent="0.25"/>
    <row r="84" customFormat="1" x14ac:dyDescent="0.25"/>
    <row r="85" customFormat="1" x14ac:dyDescent="0.25"/>
    <row r="86" customFormat="1" x14ac:dyDescent="0.25"/>
    <row r="87" customFormat="1" x14ac:dyDescent="0.25"/>
    <row r="88" customFormat="1" x14ac:dyDescent="0.25"/>
    <row r="89" customFormat="1" x14ac:dyDescent="0.25"/>
    <row r="90" customFormat="1" x14ac:dyDescent="0.25"/>
    <row r="91" customFormat="1" x14ac:dyDescent="0.25"/>
    <row r="92" customFormat="1" x14ac:dyDescent="0.25"/>
    <row r="93" customFormat="1" x14ac:dyDescent="0.25"/>
    <row r="94" customFormat="1" x14ac:dyDescent="0.25"/>
    <row r="95" customFormat="1" x14ac:dyDescent="0.25"/>
    <row r="96" customFormat="1" x14ac:dyDescent="0.25"/>
    <row r="97" customFormat="1" x14ac:dyDescent="0.25"/>
    <row r="98" customFormat="1" x14ac:dyDescent="0.25"/>
    <row r="99" customFormat="1" x14ac:dyDescent="0.25"/>
    <row r="100" customFormat="1" x14ac:dyDescent="0.25"/>
    <row r="101" customFormat="1" x14ac:dyDescent="0.25"/>
    <row r="102" customFormat="1" x14ac:dyDescent="0.25"/>
    <row r="103" customFormat="1" x14ac:dyDescent="0.25"/>
    <row r="104" customFormat="1" x14ac:dyDescent="0.25"/>
    <row r="105" customFormat="1" x14ac:dyDescent="0.25"/>
    <row r="106" customFormat="1" x14ac:dyDescent="0.25"/>
    <row r="107" customFormat="1" x14ac:dyDescent="0.25"/>
    <row r="108" customFormat="1" x14ac:dyDescent="0.25"/>
    <row r="109" customFormat="1" x14ac:dyDescent="0.25"/>
    <row r="110" customFormat="1" x14ac:dyDescent="0.25"/>
    <row r="111" customFormat="1" x14ac:dyDescent="0.25"/>
    <row r="112" customFormat="1" x14ac:dyDescent="0.25"/>
    <row r="113" customFormat="1" x14ac:dyDescent="0.25"/>
    <row r="114" customFormat="1" x14ac:dyDescent="0.25"/>
    <row r="115" customFormat="1" x14ac:dyDescent="0.25"/>
    <row r="116" customFormat="1" x14ac:dyDescent="0.25"/>
    <row r="117" customFormat="1" x14ac:dyDescent="0.25"/>
    <row r="118" customFormat="1" x14ac:dyDescent="0.25"/>
    <row r="119" customFormat="1" x14ac:dyDescent="0.25"/>
    <row r="120" customFormat="1" x14ac:dyDescent="0.25"/>
    <row r="121" customFormat="1" x14ac:dyDescent="0.25"/>
    <row r="122" customFormat="1" x14ac:dyDescent="0.25"/>
    <row r="123" customFormat="1" x14ac:dyDescent="0.25"/>
    <row r="124" customFormat="1" x14ac:dyDescent="0.25"/>
    <row r="125" customFormat="1" x14ac:dyDescent="0.25"/>
    <row r="126" customFormat="1" x14ac:dyDescent="0.25"/>
    <row r="127" customFormat="1" x14ac:dyDescent="0.25"/>
    <row r="128" customFormat="1" x14ac:dyDescent="0.25"/>
    <row r="129" customFormat="1" x14ac:dyDescent="0.25"/>
    <row r="130" customFormat="1" x14ac:dyDescent="0.25"/>
    <row r="131" customFormat="1" x14ac:dyDescent="0.25"/>
    <row r="132" customFormat="1" x14ac:dyDescent="0.25"/>
    <row r="133" customFormat="1" x14ac:dyDescent="0.25"/>
    <row r="134" customFormat="1" x14ac:dyDescent="0.25"/>
    <row r="135" customFormat="1" x14ac:dyDescent="0.25"/>
    <row r="136" customFormat="1" x14ac:dyDescent="0.25"/>
    <row r="137" customFormat="1" x14ac:dyDescent="0.25"/>
    <row r="138" customFormat="1" x14ac:dyDescent="0.25"/>
    <row r="139" customFormat="1" x14ac:dyDescent="0.25"/>
    <row r="140" customFormat="1" x14ac:dyDescent="0.25"/>
    <row r="141" customFormat="1" x14ac:dyDescent="0.25"/>
    <row r="142" customFormat="1" x14ac:dyDescent="0.25"/>
    <row r="143" customFormat="1" x14ac:dyDescent="0.25"/>
    <row r="144" customFormat="1" x14ac:dyDescent="0.25"/>
    <row r="145" customFormat="1" x14ac:dyDescent="0.25"/>
    <row r="146" customFormat="1" x14ac:dyDescent="0.25"/>
    <row r="147" customFormat="1" x14ac:dyDescent="0.25"/>
    <row r="148" customFormat="1" x14ac:dyDescent="0.25"/>
    <row r="149" customFormat="1" x14ac:dyDescent="0.25"/>
    <row r="150" customFormat="1" x14ac:dyDescent="0.25"/>
    <row r="151" customFormat="1" x14ac:dyDescent="0.25"/>
    <row r="152" customFormat="1" x14ac:dyDescent="0.25"/>
    <row r="153" customFormat="1" x14ac:dyDescent="0.25"/>
    <row r="154" customFormat="1" x14ac:dyDescent="0.25"/>
    <row r="155" customFormat="1" x14ac:dyDescent="0.25"/>
    <row r="156" customFormat="1" x14ac:dyDescent="0.25"/>
    <row r="157" customFormat="1" x14ac:dyDescent="0.25"/>
    <row r="158" customFormat="1" x14ac:dyDescent="0.25"/>
    <row r="159" customFormat="1" x14ac:dyDescent="0.25"/>
    <row r="160" customFormat="1" x14ac:dyDescent="0.25"/>
    <row r="161" customFormat="1" x14ac:dyDescent="0.25"/>
    <row r="162" customFormat="1" x14ac:dyDescent="0.25"/>
    <row r="163" customFormat="1" x14ac:dyDescent="0.25"/>
    <row r="164" customFormat="1" x14ac:dyDescent="0.25"/>
    <row r="165" customFormat="1" x14ac:dyDescent="0.25"/>
    <row r="166" customFormat="1" x14ac:dyDescent="0.25"/>
    <row r="167" customFormat="1" x14ac:dyDescent="0.25"/>
    <row r="168" customFormat="1" x14ac:dyDescent="0.25"/>
    <row r="169" customFormat="1" x14ac:dyDescent="0.25"/>
    <row r="170" customFormat="1" x14ac:dyDescent="0.25"/>
    <row r="171" customFormat="1" x14ac:dyDescent="0.25"/>
    <row r="172" customFormat="1" x14ac:dyDescent="0.25"/>
    <row r="173" customFormat="1" x14ac:dyDescent="0.25"/>
    <row r="174" customFormat="1" x14ac:dyDescent="0.25"/>
    <row r="175" customFormat="1" x14ac:dyDescent="0.25"/>
    <row r="176" customFormat="1" x14ac:dyDescent="0.25"/>
    <row r="177" customFormat="1" x14ac:dyDescent="0.25"/>
    <row r="178" customFormat="1" x14ac:dyDescent="0.25"/>
    <row r="179" customFormat="1" x14ac:dyDescent="0.25"/>
    <row r="180" customFormat="1" x14ac:dyDescent="0.25"/>
    <row r="181" customFormat="1" x14ac:dyDescent="0.25"/>
    <row r="182" customFormat="1" x14ac:dyDescent="0.25"/>
    <row r="183" customFormat="1" x14ac:dyDescent="0.25"/>
    <row r="184" customFormat="1" x14ac:dyDescent="0.25"/>
    <row r="185" customFormat="1" x14ac:dyDescent="0.25"/>
    <row r="186" customFormat="1" x14ac:dyDescent="0.25"/>
    <row r="187" customFormat="1" x14ac:dyDescent="0.25"/>
    <row r="188" customFormat="1" x14ac:dyDescent="0.25"/>
    <row r="189" customFormat="1" x14ac:dyDescent="0.25"/>
    <row r="190" customFormat="1" x14ac:dyDescent="0.25"/>
    <row r="191" customFormat="1" x14ac:dyDescent="0.25"/>
    <row r="192" customFormat="1" x14ac:dyDescent="0.25"/>
    <row r="193" customFormat="1" x14ac:dyDescent="0.25"/>
    <row r="194" customFormat="1" x14ac:dyDescent="0.25"/>
    <row r="195" customFormat="1" x14ac:dyDescent="0.25"/>
    <row r="196" customFormat="1" x14ac:dyDescent="0.25"/>
    <row r="197" customFormat="1" x14ac:dyDescent="0.25"/>
    <row r="198" customFormat="1" x14ac:dyDescent="0.25"/>
    <row r="199" customFormat="1" x14ac:dyDescent="0.25"/>
    <row r="200" customFormat="1" x14ac:dyDescent="0.25"/>
    <row r="201" customFormat="1" x14ac:dyDescent="0.25"/>
    <row r="202" customFormat="1" x14ac:dyDescent="0.25"/>
    <row r="203" customFormat="1" x14ac:dyDescent="0.25"/>
    <row r="204" customFormat="1" x14ac:dyDescent="0.25"/>
    <row r="205" customFormat="1" x14ac:dyDescent="0.25"/>
    <row r="206" customFormat="1" x14ac:dyDescent="0.25"/>
    <row r="207" customFormat="1" x14ac:dyDescent="0.25"/>
    <row r="208" customFormat="1" x14ac:dyDescent="0.25"/>
    <row r="209" customFormat="1" x14ac:dyDescent="0.25"/>
    <row r="210" customFormat="1" x14ac:dyDescent="0.25"/>
    <row r="211" customFormat="1" x14ac:dyDescent="0.25"/>
    <row r="212" customFormat="1" x14ac:dyDescent="0.25"/>
    <row r="213" customFormat="1" x14ac:dyDescent="0.25"/>
    <row r="214" customFormat="1" x14ac:dyDescent="0.25"/>
    <row r="215" customFormat="1" x14ac:dyDescent="0.25"/>
    <row r="216" customFormat="1" x14ac:dyDescent="0.25"/>
    <row r="217" customFormat="1" x14ac:dyDescent="0.25"/>
    <row r="218" customFormat="1" x14ac:dyDescent="0.25"/>
    <row r="219" customFormat="1" x14ac:dyDescent="0.25"/>
    <row r="220" customFormat="1" x14ac:dyDescent="0.25"/>
    <row r="221" customFormat="1" x14ac:dyDescent="0.25"/>
    <row r="222" customFormat="1" x14ac:dyDescent="0.25"/>
    <row r="223" customFormat="1" x14ac:dyDescent="0.25"/>
    <row r="224" customFormat="1" x14ac:dyDescent="0.25"/>
    <row r="225" customFormat="1" x14ac:dyDescent="0.25"/>
    <row r="226" customFormat="1" x14ac:dyDescent="0.25"/>
    <row r="227" customFormat="1" x14ac:dyDescent="0.25"/>
    <row r="228" customFormat="1" x14ac:dyDescent="0.25"/>
    <row r="229" customFormat="1" x14ac:dyDescent="0.25"/>
    <row r="230" customFormat="1" x14ac:dyDescent="0.25"/>
    <row r="231" customFormat="1" x14ac:dyDescent="0.25"/>
    <row r="232" customFormat="1" x14ac:dyDescent="0.25"/>
    <row r="233" customFormat="1" x14ac:dyDescent="0.25"/>
    <row r="234" customFormat="1" x14ac:dyDescent="0.25"/>
    <row r="235" customFormat="1" x14ac:dyDescent="0.25"/>
    <row r="236" customFormat="1" x14ac:dyDescent="0.25"/>
    <row r="237" customFormat="1" x14ac:dyDescent="0.25"/>
    <row r="238" customFormat="1" x14ac:dyDescent="0.25"/>
    <row r="239" customFormat="1" x14ac:dyDescent="0.25"/>
    <row r="240" customFormat="1" x14ac:dyDescent="0.25"/>
    <row r="241" customFormat="1" x14ac:dyDescent="0.25"/>
    <row r="242" customFormat="1" x14ac:dyDescent="0.25"/>
    <row r="243" customFormat="1" x14ac:dyDescent="0.25"/>
    <row r="244" customFormat="1" x14ac:dyDescent="0.25"/>
    <row r="245" customFormat="1" x14ac:dyDescent="0.25"/>
    <row r="246" customFormat="1" x14ac:dyDescent="0.25"/>
    <row r="247" customFormat="1" x14ac:dyDescent="0.25"/>
    <row r="248" customFormat="1" x14ac:dyDescent="0.25"/>
    <row r="249" customFormat="1" x14ac:dyDescent="0.25"/>
    <row r="250" customFormat="1" x14ac:dyDescent="0.25"/>
    <row r="251" customFormat="1" x14ac:dyDescent="0.25"/>
    <row r="252" customFormat="1" x14ac:dyDescent="0.25"/>
    <row r="253" customFormat="1" x14ac:dyDescent="0.25"/>
    <row r="254" customFormat="1" x14ac:dyDescent="0.25"/>
    <row r="255" customFormat="1" x14ac:dyDescent="0.25"/>
    <row r="256" customFormat="1" x14ac:dyDescent="0.25"/>
    <row r="257" customFormat="1" x14ac:dyDescent="0.25"/>
    <row r="258" customFormat="1" x14ac:dyDescent="0.25"/>
    <row r="259" customFormat="1" x14ac:dyDescent="0.25"/>
    <row r="260" customFormat="1" x14ac:dyDescent="0.25"/>
    <row r="261" customFormat="1" x14ac:dyDescent="0.25"/>
    <row r="262" customFormat="1" x14ac:dyDescent="0.25"/>
    <row r="263" customFormat="1" x14ac:dyDescent="0.25"/>
    <row r="264" customFormat="1" x14ac:dyDescent="0.25"/>
    <row r="265" customFormat="1" x14ac:dyDescent="0.25"/>
    <row r="266" customFormat="1" x14ac:dyDescent="0.25"/>
    <row r="267" customFormat="1" x14ac:dyDescent="0.25"/>
    <row r="268" customFormat="1" x14ac:dyDescent="0.25"/>
    <row r="269" customFormat="1" x14ac:dyDescent="0.25"/>
    <row r="270" customFormat="1" x14ac:dyDescent="0.25"/>
    <row r="271" customFormat="1" x14ac:dyDescent="0.25"/>
    <row r="272" customFormat="1" x14ac:dyDescent="0.25"/>
    <row r="273" customFormat="1" x14ac:dyDescent="0.25"/>
    <row r="274" customFormat="1" x14ac:dyDescent="0.25"/>
    <row r="275" customFormat="1" x14ac:dyDescent="0.25"/>
    <row r="276" customFormat="1" x14ac:dyDescent="0.25"/>
    <row r="277" customFormat="1" x14ac:dyDescent="0.25"/>
    <row r="278" customFormat="1" x14ac:dyDescent="0.25"/>
    <row r="279" customFormat="1" x14ac:dyDescent="0.25"/>
    <row r="280" customFormat="1" x14ac:dyDescent="0.25"/>
    <row r="281" customFormat="1" x14ac:dyDescent="0.25"/>
    <row r="282" customFormat="1" x14ac:dyDescent="0.25"/>
    <row r="283" customFormat="1" x14ac:dyDescent="0.25"/>
    <row r="284" customFormat="1" x14ac:dyDescent="0.25"/>
    <row r="285" customFormat="1" x14ac:dyDescent="0.25"/>
    <row r="286" customFormat="1" x14ac:dyDescent="0.25"/>
    <row r="287" customFormat="1" x14ac:dyDescent="0.25"/>
    <row r="288" customFormat="1" x14ac:dyDescent="0.25"/>
    <row r="289" customFormat="1" x14ac:dyDescent="0.25"/>
    <row r="290" customFormat="1" x14ac:dyDescent="0.25"/>
    <row r="291" customFormat="1" x14ac:dyDescent="0.25"/>
    <row r="292" customFormat="1" x14ac:dyDescent="0.25"/>
    <row r="293" customFormat="1" x14ac:dyDescent="0.25"/>
    <row r="294" customFormat="1" x14ac:dyDescent="0.25"/>
    <row r="295" customFormat="1" x14ac:dyDescent="0.25"/>
    <row r="296" customFormat="1" x14ac:dyDescent="0.25"/>
    <row r="297" customFormat="1" x14ac:dyDescent="0.25"/>
    <row r="298" customFormat="1" x14ac:dyDescent="0.25"/>
    <row r="299" customFormat="1" x14ac:dyDescent="0.25"/>
    <row r="300" customFormat="1" x14ac:dyDescent="0.25"/>
    <row r="301" customFormat="1" x14ac:dyDescent="0.25"/>
    <row r="302" customFormat="1" x14ac:dyDescent="0.25"/>
    <row r="303" customFormat="1" x14ac:dyDescent="0.25"/>
    <row r="304" customFormat="1" x14ac:dyDescent="0.25"/>
    <row r="305" customFormat="1" x14ac:dyDescent="0.25"/>
    <row r="306" customFormat="1" x14ac:dyDescent="0.25"/>
    <row r="307" customFormat="1" x14ac:dyDescent="0.25"/>
    <row r="308" customFormat="1" x14ac:dyDescent="0.25"/>
    <row r="309" customFormat="1" x14ac:dyDescent="0.25"/>
    <row r="310" customFormat="1" x14ac:dyDescent="0.25"/>
    <row r="311" customFormat="1" x14ac:dyDescent="0.25"/>
    <row r="312" customFormat="1" x14ac:dyDescent="0.25"/>
    <row r="313" customFormat="1" x14ac:dyDescent="0.25"/>
    <row r="314" customFormat="1" x14ac:dyDescent="0.25"/>
    <row r="315" customFormat="1" x14ac:dyDescent="0.25"/>
    <row r="316" customFormat="1" x14ac:dyDescent="0.25"/>
    <row r="317" customFormat="1" x14ac:dyDescent="0.25"/>
    <row r="318" customFormat="1" x14ac:dyDescent="0.25"/>
    <row r="319" customFormat="1" x14ac:dyDescent="0.25"/>
    <row r="320" customFormat="1" x14ac:dyDescent="0.25"/>
    <row r="321" customFormat="1" x14ac:dyDescent="0.25"/>
    <row r="322" customFormat="1" x14ac:dyDescent="0.25"/>
    <row r="323" customFormat="1" x14ac:dyDescent="0.25"/>
    <row r="324" customFormat="1" x14ac:dyDescent="0.25"/>
    <row r="325" customFormat="1" x14ac:dyDescent="0.25"/>
    <row r="326" customFormat="1" x14ac:dyDescent="0.25"/>
    <row r="327" customFormat="1" x14ac:dyDescent="0.25"/>
    <row r="328" customFormat="1" x14ac:dyDescent="0.25"/>
    <row r="329" customFormat="1" x14ac:dyDescent="0.25"/>
    <row r="330" customFormat="1" x14ac:dyDescent="0.25"/>
    <row r="331" customFormat="1" x14ac:dyDescent="0.25"/>
    <row r="332" customFormat="1" x14ac:dyDescent="0.25"/>
    <row r="333" customFormat="1" x14ac:dyDescent="0.25"/>
    <row r="334" customFormat="1" x14ac:dyDescent="0.25"/>
    <row r="335" customFormat="1" x14ac:dyDescent="0.25"/>
    <row r="336" customFormat="1" x14ac:dyDescent="0.25"/>
    <row r="337" customFormat="1" x14ac:dyDescent="0.25"/>
    <row r="338" customFormat="1" x14ac:dyDescent="0.25"/>
    <row r="339" customFormat="1" x14ac:dyDescent="0.25"/>
    <row r="340" customFormat="1" x14ac:dyDescent="0.25"/>
    <row r="341" customFormat="1" x14ac:dyDescent="0.25"/>
    <row r="342" customFormat="1" x14ac:dyDescent="0.25"/>
    <row r="343" customFormat="1" x14ac:dyDescent="0.25"/>
    <row r="344" customFormat="1" x14ac:dyDescent="0.25"/>
    <row r="345" customFormat="1" x14ac:dyDescent="0.25"/>
    <row r="346" customFormat="1" x14ac:dyDescent="0.25"/>
    <row r="347" customFormat="1" x14ac:dyDescent="0.25"/>
    <row r="348" customFormat="1" x14ac:dyDescent="0.25"/>
    <row r="349" customFormat="1" x14ac:dyDescent="0.25"/>
    <row r="350" customFormat="1" x14ac:dyDescent="0.25"/>
    <row r="351" customFormat="1" x14ac:dyDescent="0.25"/>
    <row r="352" customFormat="1" x14ac:dyDescent="0.25"/>
    <row r="353" customFormat="1" x14ac:dyDescent="0.25"/>
    <row r="354" customFormat="1" x14ac:dyDescent="0.25"/>
    <row r="355" customFormat="1" x14ac:dyDescent="0.25"/>
    <row r="356" customFormat="1" x14ac:dyDescent="0.25"/>
    <row r="357" customFormat="1" x14ac:dyDescent="0.25"/>
    <row r="358" customFormat="1" x14ac:dyDescent="0.25"/>
    <row r="359" customFormat="1" x14ac:dyDescent="0.25"/>
    <row r="360" customFormat="1" x14ac:dyDescent="0.25"/>
    <row r="361" customFormat="1" x14ac:dyDescent="0.25"/>
    <row r="362" customFormat="1" x14ac:dyDescent="0.25"/>
    <row r="363" customFormat="1" x14ac:dyDescent="0.25"/>
    <row r="364" customFormat="1" x14ac:dyDescent="0.25"/>
    <row r="365" customFormat="1" x14ac:dyDescent="0.25"/>
    <row r="366" customFormat="1" x14ac:dyDescent="0.25"/>
    <row r="367" customFormat="1" x14ac:dyDescent="0.25"/>
    <row r="368" customFormat="1" x14ac:dyDescent="0.25"/>
    <row r="369" customFormat="1" x14ac:dyDescent="0.25"/>
    <row r="370" customFormat="1" x14ac:dyDescent="0.25"/>
    <row r="371" customFormat="1" x14ac:dyDescent="0.25"/>
    <row r="372" customFormat="1" x14ac:dyDescent="0.25"/>
    <row r="373" customFormat="1" x14ac:dyDescent="0.25"/>
    <row r="374" customFormat="1" x14ac:dyDescent="0.25"/>
    <row r="375" customFormat="1" x14ac:dyDescent="0.25"/>
    <row r="376" customFormat="1" x14ac:dyDescent="0.25"/>
    <row r="377" customFormat="1" x14ac:dyDescent="0.25"/>
    <row r="378" customFormat="1" x14ac:dyDescent="0.25"/>
    <row r="379" customFormat="1" x14ac:dyDescent="0.25"/>
    <row r="380" customFormat="1" x14ac:dyDescent="0.25"/>
    <row r="381" customFormat="1" x14ac:dyDescent="0.25"/>
    <row r="382" customFormat="1" x14ac:dyDescent="0.25"/>
    <row r="383" customFormat="1" x14ac:dyDescent="0.25"/>
    <row r="384" customFormat="1" x14ac:dyDescent="0.25"/>
    <row r="385" customFormat="1" x14ac:dyDescent="0.25"/>
    <row r="386" customFormat="1" x14ac:dyDescent="0.25"/>
    <row r="387" customFormat="1" x14ac:dyDescent="0.25"/>
    <row r="388" customFormat="1" x14ac:dyDescent="0.25"/>
    <row r="389" customFormat="1" x14ac:dyDescent="0.25"/>
    <row r="390" customFormat="1" x14ac:dyDescent="0.25"/>
    <row r="391" customFormat="1" x14ac:dyDescent="0.25"/>
    <row r="392" customFormat="1" x14ac:dyDescent="0.25"/>
    <row r="393" customFormat="1" x14ac:dyDescent="0.25"/>
    <row r="394" customFormat="1" x14ac:dyDescent="0.25"/>
    <row r="395" customFormat="1" x14ac:dyDescent="0.25"/>
    <row r="396" customFormat="1" x14ac:dyDescent="0.25"/>
    <row r="397" customFormat="1" x14ac:dyDescent="0.25"/>
    <row r="398" customFormat="1" x14ac:dyDescent="0.25"/>
    <row r="399" customFormat="1" x14ac:dyDescent="0.25"/>
    <row r="400" customFormat="1" x14ac:dyDescent="0.25"/>
    <row r="401" customFormat="1" x14ac:dyDescent="0.25"/>
    <row r="402" customFormat="1" x14ac:dyDescent="0.25"/>
    <row r="403" customFormat="1" x14ac:dyDescent="0.25"/>
    <row r="404" customFormat="1" x14ac:dyDescent="0.25"/>
    <row r="405" customFormat="1" x14ac:dyDescent="0.25"/>
    <row r="406" customFormat="1" x14ac:dyDescent="0.25"/>
    <row r="407" customFormat="1" x14ac:dyDescent="0.25"/>
    <row r="408" customFormat="1" x14ac:dyDescent="0.25"/>
    <row r="409" customFormat="1" x14ac:dyDescent="0.25"/>
    <row r="410" customFormat="1" x14ac:dyDescent="0.25"/>
    <row r="411" customFormat="1" x14ac:dyDescent="0.25"/>
    <row r="412" customFormat="1" x14ac:dyDescent="0.25"/>
    <row r="413" customFormat="1" x14ac:dyDescent="0.25"/>
    <row r="414" customFormat="1" x14ac:dyDescent="0.25"/>
    <row r="415" customFormat="1" x14ac:dyDescent="0.25"/>
    <row r="416" customFormat="1" x14ac:dyDescent="0.25"/>
    <row r="417" customFormat="1" x14ac:dyDescent="0.25"/>
    <row r="418" customFormat="1" x14ac:dyDescent="0.25"/>
    <row r="419" customFormat="1" x14ac:dyDescent="0.25"/>
    <row r="420" customFormat="1" x14ac:dyDescent="0.25"/>
    <row r="421" customFormat="1" x14ac:dyDescent="0.25"/>
    <row r="422" customFormat="1" x14ac:dyDescent="0.25"/>
    <row r="423" customFormat="1" x14ac:dyDescent="0.25"/>
    <row r="424" customFormat="1" x14ac:dyDescent="0.25"/>
    <row r="425" customFormat="1" x14ac:dyDescent="0.25"/>
    <row r="426" customFormat="1" x14ac:dyDescent="0.25"/>
    <row r="427" customFormat="1" x14ac:dyDescent="0.25"/>
    <row r="428" customFormat="1" x14ac:dyDescent="0.25"/>
    <row r="429" customFormat="1" x14ac:dyDescent="0.25"/>
    <row r="430" customFormat="1" x14ac:dyDescent="0.25"/>
    <row r="431" customFormat="1" x14ac:dyDescent="0.25"/>
    <row r="432" customFormat="1" x14ac:dyDescent="0.25"/>
    <row r="433" customFormat="1" x14ac:dyDescent="0.25"/>
    <row r="434" customFormat="1" x14ac:dyDescent="0.25"/>
    <row r="435" customFormat="1" x14ac:dyDescent="0.25"/>
    <row r="436" customFormat="1" x14ac:dyDescent="0.25"/>
    <row r="437" customFormat="1" x14ac:dyDescent="0.25"/>
    <row r="438" customFormat="1" x14ac:dyDescent="0.25"/>
    <row r="439" customFormat="1" x14ac:dyDescent="0.25"/>
    <row r="440" customFormat="1" x14ac:dyDescent="0.25"/>
    <row r="441" customFormat="1" x14ac:dyDescent="0.25"/>
    <row r="442" customFormat="1" x14ac:dyDescent="0.25"/>
    <row r="443" customFormat="1" x14ac:dyDescent="0.25"/>
    <row r="444" customFormat="1" x14ac:dyDescent="0.25"/>
    <row r="445" customFormat="1" x14ac:dyDescent="0.25"/>
    <row r="446" customFormat="1" x14ac:dyDescent="0.25"/>
    <row r="447" customFormat="1" x14ac:dyDescent="0.25"/>
    <row r="448" customFormat="1" x14ac:dyDescent="0.25"/>
    <row r="449" customFormat="1" x14ac:dyDescent="0.25"/>
    <row r="450" customFormat="1" x14ac:dyDescent="0.25"/>
    <row r="451" customFormat="1" x14ac:dyDescent="0.25"/>
    <row r="452" customFormat="1" x14ac:dyDescent="0.25"/>
    <row r="453" customFormat="1" x14ac:dyDescent="0.25"/>
    <row r="454" customFormat="1" x14ac:dyDescent="0.25"/>
    <row r="455" customFormat="1" x14ac:dyDescent="0.25"/>
    <row r="456" customFormat="1" x14ac:dyDescent="0.25"/>
    <row r="457" customFormat="1" x14ac:dyDescent="0.25"/>
    <row r="458" customFormat="1" x14ac:dyDescent="0.25"/>
    <row r="459" customFormat="1" x14ac:dyDescent="0.25"/>
    <row r="460" customFormat="1" x14ac:dyDescent="0.25"/>
    <row r="461" customFormat="1" x14ac:dyDescent="0.25"/>
    <row r="462" customFormat="1" x14ac:dyDescent="0.25"/>
    <row r="463" customFormat="1" x14ac:dyDescent="0.25"/>
    <row r="464" customFormat="1" x14ac:dyDescent="0.25"/>
    <row r="465" customFormat="1" x14ac:dyDescent="0.25"/>
    <row r="466" customFormat="1" x14ac:dyDescent="0.25"/>
    <row r="467" customFormat="1" x14ac:dyDescent="0.25"/>
    <row r="468" customFormat="1" x14ac:dyDescent="0.25"/>
    <row r="469" customFormat="1" x14ac:dyDescent="0.25"/>
    <row r="470" customFormat="1" x14ac:dyDescent="0.25"/>
    <row r="471" customFormat="1" x14ac:dyDescent="0.25"/>
    <row r="472" customFormat="1" x14ac:dyDescent="0.25"/>
    <row r="473" customFormat="1" x14ac:dyDescent="0.25"/>
    <row r="474" customFormat="1" x14ac:dyDescent="0.25"/>
    <row r="475" customFormat="1" x14ac:dyDescent="0.25"/>
    <row r="476" customFormat="1" x14ac:dyDescent="0.25"/>
    <row r="477" customFormat="1" x14ac:dyDescent="0.25"/>
    <row r="478" customFormat="1" x14ac:dyDescent="0.25"/>
    <row r="479" customFormat="1" x14ac:dyDescent="0.25"/>
    <row r="480" customFormat="1" x14ac:dyDescent="0.25"/>
    <row r="481" customFormat="1" x14ac:dyDescent="0.25"/>
    <row r="482" customFormat="1" x14ac:dyDescent="0.25"/>
    <row r="483" customFormat="1" x14ac:dyDescent="0.25"/>
    <row r="484" customFormat="1" x14ac:dyDescent="0.25"/>
    <row r="485" customFormat="1" x14ac:dyDescent="0.25"/>
    <row r="486" customFormat="1" x14ac:dyDescent="0.25"/>
    <row r="487" customFormat="1" x14ac:dyDescent="0.25"/>
    <row r="488" customFormat="1" x14ac:dyDescent="0.25"/>
    <row r="489" customFormat="1" x14ac:dyDescent="0.25"/>
    <row r="490" customFormat="1" x14ac:dyDescent="0.25"/>
    <row r="491" customFormat="1" x14ac:dyDescent="0.25"/>
    <row r="492" customFormat="1" x14ac:dyDescent="0.25"/>
    <row r="493" customFormat="1" x14ac:dyDescent="0.25"/>
    <row r="494" customFormat="1" x14ac:dyDescent="0.25"/>
    <row r="495" customFormat="1" x14ac:dyDescent="0.25"/>
    <row r="496" customFormat="1" x14ac:dyDescent="0.25"/>
    <row r="497" customFormat="1" x14ac:dyDescent="0.25"/>
    <row r="498" customFormat="1" x14ac:dyDescent="0.25"/>
    <row r="499" customFormat="1" x14ac:dyDescent="0.25"/>
    <row r="500" customFormat="1" x14ac:dyDescent="0.25"/>
    <row r="501" customFormat="1" x14ac:dyDescent="0.25"/>
    <row r="502" customFormat="1" x14ac:dyDescent="0.25"/>
    <row r="503" customFormat="1" x14ac:dyDescent="0.25"/>
    <row r="504" customFormat="1" x14ac:dyDescent="0.25"/>
    <row r="505" customFormat="1" x14ac:dyDescent="0.25"/>
    <row r="506" customFormat="1" x14ac:dyDescent="0.25"/>
    <row r="507" customFormat="1" x14ac:dyDescent="0.25"/>
    <row r="508" customFormat="1" x14ac:dyDescent="0.25"/>
    <row r="509" customFormat="1" x14ac:dyDescent="0.25"/>
    <row r="510" customFormat="1" x14ac:dyDescent="0.25"/>
    <row r="511" customFormat="1" x14ac:dyDescent="0.25"/>
    <row r="512" customFormat="1" x14ac:dyDescent="0.25"/>
    <row r="513" customFormat="1" x14ac:dyDescent="0.25"/>
    <row r="514" customFormat="1" x14ac:dyDescent="0.25"/>
    <row r="515" customFormat="1" x14ac:dyDescent="0.25"/>
    <row r="516" customFormat="1" x14ac:dyDescent="0.25"/>
    <row r="517" customFormat="1" x14ac:dyDescent="0.25"/>
    <row r="518" customFormat="1" x14ac:dyDescent="0.25"/>
    <row r="519" customFormat="1" x14ac:dyDescent="0.25"/>
    <row r="520" customFormat="1" x14ac:dyDescent="0.25"/>
    <row r="521" customFormat="1" x14ac:dyDescent="0.25"/>
    <row r="522" customFormat="1" x14ac:dyDescent="0.25"/>
    <row r="523" customFormat="1" x14ac:dyDescent="0.25"/>
    <row r="524" customFormat="1" x14ac:dyDescent="0.25"/>
    <row r="525" customFormat="1" x14ac:dyDescent="0.25"/>
    <row r="526" customFormat="1" x14ac:dyDescent="0.25"/>
    <row r="527" customFormat="1" x14ac:dyDescent="0.25"/>
    <row r="528" customFormat="1" x14ac:dyDescent="0.25"/>
    <row r="529" customFormat="1" x14ac:dyDescent="0.25"/>
    <row r="530" customFormat="1" x14ac:dyDescent="0.25"/>
    <row r="531" customFormat="1" x14ac:dyDescent="0.25"/>
    <row r="532" customFormat="1" x14ac:dyDescent="0.25"/>
    <row r="533" customFormat="1" x14ac:dyDescent="0.25"/>
    <row r="534" customFormat="1" x14ac:dyDescent="0.25"/>
    <row r="535" customFormat="1" x14ac:dyDescent="0.25"/>
    <row r="536" customFormat="1" x14ac:dyDescent="0.25"/>
    <row r="537" customFormat="1" x14ac:dyDescent="0.25"/>
    <row r="538" customFormat="1" x14ac:dyDescent="0.25"/>
    <row r="539" customFormat="1" x14ac:dyDescent="0.25"/>
    <row r="540" customFormat="1" x14ac:dyDescent="0.25"/>
    <row r="541" customFormat="1" x14ac:dyDescent="0.25"/>
    <row r="542" customFormat="1" x14ac:dyDescent="0.25"/>
    <row r="543" customFormat="1" x14ac:dyDescent="0.25"/>
    <row r="544" customFormat="1" x14ac:dyDescent="0.25"/>
    <row r="545" customFormat="1" x14ac:dyDescent="0.25"/>
    <row r="546" customFormat="1" x14ac:dyDescent="0.25"/>
    <row r="547" customFormat="1" x14ac:dyDescent="0.25"/>
    <row r="548" customFormat="1" x14ac:dyDescent="0.25"/>
    <row r="549" customFormat="1" x14ac:dyDescent="0.25"/>
    <row r="550" customFormat="1" x14ac:dyDescent="0.25"/>
    <row r="551" customFormat="1" x14ac:dyDescent="0.25"/>
    <row r="552" customFormat="1" x14ac:dyDescent="0.25"/>
    <row r="553" customFormat="1" x14ac:dyDescent="0.25"/>
    <row r="554" customFormat="1" x14ac:dyDescent="0.25"/>
    <row r="555" customFormat="1" x14ac:dyDescent="0.25"/>
    <row r="556" customFormat="1" x14ac:dyDescent="0.25"/>
    <row r="557" customFormat="1" x14ac:dyDescent="0.25"/>
    <row r="558" customFormat="1" x14ac:dyDescent="0.25"/>
    <row r="559" customFormat="1" x14ac:dyDescent="0.25"/>
    <row r="560" customFormat="1" x14ac:dyDescent="0.25"/>
    <row r="561" customFormat="1" x14ac:dyDescent="0.25"/>
    <row r="562" customFormat="1" x14ac:dyDescent="0.25"/>
    <row r="563" customFormat="1" x14ac:dyDescent="0.25"/>
    <row r="564" customFormat="1" x14ac:dyDescent="0.25"/>
    <row r="565" customFormat="1" x14ac:dyDescent="0.25"/>
    <row r="566" customFormat="1" x14ac:dyDescent="0.25"/>
    <row r="567" customFormat="1" x14ac:dyDescent="0.25"/>
    <row r="568" customFormat="1" x14ac:dyDescent="0.25"/>
    <row r="569" customFormat="1" x14ac:dyDescent="0.25"/>
    <row r="570" customFormat="1" x14ac:dyDescent="0.25"/>
    <row r="571" customFormat="1" x14ac:dyDescent="0.25"/>
    <row r="572" customFormat="1" x14ac:dyDescent="0.25"/>
    <row r="573" customFormat="1" x14ac:dyDescent="0.25"/>
    <row r="574" customFormat="1" x14ac:dyDescent="0.25"/>
    <row r="575" customFormat="1" x14ac:dyDescent="0.25"/>
    <row r="576" customFormat="1" x14ac:dyDescent="0.25"/>
    <row r="577" customFormat="1" x14ac:dyDescent="0.25"/>
    <row r="578" customFormat="1" x14ac:dyDescent="0.25"/>
    <row r="579" customFormat="1" x14ac:dyDescent="0.25"/>
    <row r="580" customFormat="1" x14ac:dyDescent="0.25"/>
    <row r="581" customFormat="1" x14ac:dyDescent="0.25"/>
    <row r="582" customFormat="1" x14ac:dyDescent="0.25"/>
    <row r="583" customFormat="1" x14ac:dyDescent="0.25"/>
    <row r="584" customFormat="1" x14ac:dyDescent="0.25"/>
    <row r="585" customFormat="1" x14ac:dyDescent="0.25"/>
    <row r="586" customFormat="1" x14ac:dyDescent="0.25"/>
    <row r="587" customFormat="1" x14ac:dyDescent="0.25"/>
    <row r="588" customFormat="1" x14ac:dyDescent="0.25"/>
    <row r="589" customFormat="1" x14ac:dyDescent="0.25"/>
    <row r="590" customFormat="1" x14ac:dyDescent="0.25"/>
    <row r="591" customFormat="1" x14ac:dyDescent="0.25"/>
    <row r="592" customFormat="1" x14ac:dyDescent="0.25"/>
    <row r="593" customFormat="1" x14ac:dyDescent="0.25"/>
    <row r="594" customFormat="1" x14ac:dyDescent="0.25"/>
    <row r="595" customFormat="1" x14ac:dyDescent="0.25"/>
    <row r="596" customFormat="1" x14ac:dyDescent="0.25"/>
    <row r="597" customFormat="1" x14ac:dyDescent="0.25"/>
    <row r="598" customFormat="1" x14ac:dyDescent="0.25"/>
    <row r="599" customFormat="1" x14ac:dyDescent="0.25"/>
    <row r="600" customFormat="1" x14ac:dyDescent="0.25"/>
    <row r="601" customFormat="1" x14ac:dyDescent="0.25"/>
    <row r="602" customFormat="1" x14ac:dyDescent="0.25"/>
    <row r="603" customFormat="1" x14ac:dyDescent="0.25"/>
    <row r="604" customFormat="1" x14ac:dyDescent="0.25"/>
  </sheetData>
  <sheetProtection selectLockedCells="1" selectUnlockedCells="1"/>
  <mergeCells count="59">
    <mergeCell ref="O22:W22"/>
    <mergeCell ref="K43:T43"/>
    <mergeCell ref="A68:H68"/>
    <mergeCell ref="A62:B62"/>
    <mergeCell ref="A64:B64"/>
    <mergeCell ref="A65:B65"/>
    <mergeCell ref="A66:B66"/>
    <mergeCell ref="A67:B67"/>
    <mergeCell ref="A61:B61"/>
    <mergeCell ref="A50:B50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49:B49"/>
    <mergeCell ref="A48:B48"/>
    <mergeCell ref="A38:B38"/>
    <mergeCell ref="A39:B39"/>
    <mergeCell ref="A40:B40"/>
    <mergeCell ref="A34:B34"/>
    <mergeCell ref="A43:B43"/>
    <mergeCell ref="A44:B44"/>
    <mergeCell ref="A45:B45"/>
    <mergeCell ref="A46:B46"/>
    <mergeCell ref="A47:B47"/>
    <mergeCell ref="A35:B35"/>
    <mergeCell ref="A36:B36"/>
    <mergeCell ref="A37:B37"/>
    <mergeCell ref="A41:B41"/>
    <mergeCell ref="A42:B42"/>
    <mergeCell ref="A31:B31"/>
    <mergeCell ref="A32:B32"/>
    <mergeCell ref="A23:B23"/>
    <mergeCell ref="A24:B24"/>
    <mergeCell ref="A25:B25"/>
    <mergeCell ref="A26:B26"/>
    <mergeCell ref="A27:B27"/>
    <mergeCell ref="A33:B33"/>
    <mergeCell ref="A22:B22"/>
    <mergeCell ref="A1:I1"/>
    <mergeCell ref="A7:I7"/>
    <mergeCell ref="K7:L7"/>
    <mergeCell ref="A8:B10"/>
    <mergeCell ref="E8:I8"/>
    <mergeCell ref="K10:L10"/>
    <mergeCell ref="A11:B11"/>
    <mergeCell ref="A18:B18"/>
    <mergeCell ref="A19:B19"/>
    <mergeCell ref="A20:B20"/>
    <mergeCell ref="A21:B21"/>
    <mergeCell ref="A28:B28"/>
    <mergeCell ref="A29:B29"/>
    <mergeCell ref="A30:B30"/>
  </mergeCells>
  <hyperlinks>
    <hyperlink ref="X60" r:id="rId1" display="https://studentaccounts.ucf.edu/tf-graduate/" xr:uid="{A74826C0-DB8F-493F-B48C-F6B3DFE0B55C}"/>
    <hyperlink ref="R26" r:id="rId2" display="https://hr.ucf.edu/document/payroll-guidelines/" xr:uid="{BFE1257B-687D-4D89-851F-A7DCCA82EE88}"/>
  </hyperlinks>
  <printOptions horizontalCentered="1"/>
  <pageMargins left="0.7" right="0.7" top="0.75" bottom="0.75" header="0.3" footer="0.3"/>
  <pageSetup scale="81" orientation="portrait" r:id="rId3"/>
  <headerFooter alignWithMargins="0"/>
  <colBreaks count="1" manualBreakCount="1">
    <brk id="9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DEB26-D0CC-4DEF-A3C7-25D5F4A3BDB2}">
  <dimension ref="B1:J52"/>
  <sheetViews>
    <sheetView workbookViewId="0">
      <selection activeCell="I13" sqref="I13"/>
    </sheetView>
  </sheetViews>
  <sheetFormatPr defaultRowHeight="12.5" x14ac:dyDescent="0.25"/>
  <cols>
    <col min="1" max="1" width="6" customWidth="1"/>
    <col min="2" max="2" width="18.1796875" bestFit="1" customWidth="1"/>
    <col min="3" max="3" width="37.54296875" customWidth="1"/>
    <col min="4" max="5" width="11.81640625" style="163" customWidth="1"/>
    <col min="6" max="6" width="11" style="163" customWidth="1"/>
    <col min="7" max="7" width="10.7265625" style="163" customWidth="1"/>
    <col min="8" max="8" width="18.1796875" bestFit="1" customWidth="1"/>
    <col min="9" max="9" width="35" customWidth="1"/>
    <col min="10" max="10" width="15.81640625" customWidth="1"/>
    <col min="11" max="11" width="14.7265625" customWidth="1"/>
  </cols>
  <sheetData>
    <row r="1" spans="2:10" ht="21" x14ac:dyDescent="0.5">
      <c r="B1" s="151"/>
      <c r="C1" s="151"/>
      <c r="D1" s="151"/>
      <c r="E1" s="151"/>
      <c r="F1" s="151"/>
      <c r="G1" s="151"/>
    </row>
    <row r="2" spans="2:10" ht="21" x14ac:dyDescent="0.5">
      <c r="B2" s="151"/>
      <c r="C2" s="151"/>
      <c r="D2" s="151"/>
      <c r="E2" s="151"/>
      <c r="F2" s="151"/>
      <c r="G2" s="151"/>
    </row>
    <row r="4" spans="2:10" ht="21" x14ac:dyDescent="0.5">
      <c r="B4" s="151"/>
      <c r="C4" s="151"/>
      <c r="D4" s="151"/>
      <c r="E4" s="151"/>
      <c r="F4" s="151"/>
      <c r="G4" s="151"/>
    </row>
    <row r="5" spans="2:10" ht="13" x14ac:dyDescent="0.3">
      <c r="B5" s="152"/>
      <c r="C5" s="152"/>
      <c r="D5" s="152"/>
      <c r="E5" s="152"/>
      <c r="F5" s="152"/>
      <c r="G5" s="152"/>
    </row>
    <row r="6" spans="2:10" ht="15.5" customHeight="1" x14ac:dyDescent="0.25">
      <c r="B6" s="153"/>
      <c r="C6" s="153"/>
      <c r="D6" s="153"/>
      <c r="E6" s="153"/>
      <c r="F6" s="153"/>
      <c r="G6" s="153"/>
    </row>
    <row r="7" spans="2:10" ht="14.5" x14ac:dyDescent="0.35">
      <c r="B7" s="154"/>
      <c r="C7" s="154"/>
      <c r="D7" s="155"/>
      <c r="E7" s="155"/>
      <c r="F7" s="155"/>
      <c r="G7" s="155"/>
    </row>
    <row r="8" spans="2:10" x14ac:dyDescent="0.25">
      <c r="B8" s="156"/>
      <c r="C8" s="156"/>
      <c r="D8" s="157"/>
      <c r="E8" s="157"/>
      <c r="F8" s="157"/>
      <c r="G8" s="157"/>
    </row>
    <row r="9" spans="2:10" x14ac:dyDescent="0.25">
      <c r="B9" s="156"/>
      <c r="C9" s="156"/>
      <c r="D9" s="157"/>
      <c r="E9" s="157"/>
      <c r="F9" s="157"/>
      <c r="G9" s="157"/>
    </row>
    <row r="10" spans="2:10" x14ac:dyDescent="0.25">
      <c r="B10" s="156"/>
      <c r="C10" s="156"/>
      <c r="D10" s="157"/>
      <c r="E10" s="157"/>
      <c r="F10" s="157"/>
      <c r="G10" s="157"/>
    </row>
    <row r="11" spans="2:10" x14ac:dyDescent="0.25">
      <c r="B11" s="156"/>
      <c r="C11" s="156"/>
      <c r="D11" s="157"/>
      <c r="E11" s="157"/>
      <c r="F11" s="157"/>
      <c r="G11" s="157"/>
      <c r="J11" s="158"/>
    </row>
    <row r="12" spans="2:10" x14ac:dyDescent="0.25">
      <c r="B12" s="156"/>
      <c r="C12" s="156"/>
      <c r="D12" s="157"/>
      <c r="E12" s="157"/>
      <c r="F12" s="157"/>
      <c r="G12" s="157"/>
      <c r="J12" s="159"/>
    </row>
    <row r="13" spans="2:10" x14ac:dyDescent="0.25">
      <c r="B13" s="156"/>
      <c r="C13" s="156"/>
      <c r="D13" s="157"/>
      <c r="E13" s="157"/>
      <c r="F13" s="157"/>
      <c r="G13" s="157"/>
      <c r="J13" s="159"/>
    </row>
    <row r="14" spans="2:10" x14ac:dyDescent="0.25">
      <c r="B14" s="156"/>
      <c r="C14" s="156"/>
      <c r="D14" s="157"/>
      <c r="E14" s="157"/>
      <c r="F14" s="157"/>
      <c r="G14" s="157"/>
    </row>
    <row r="15" spans="2:10" x14ac:dyDescent="0.25">
      <c r="B15" s="156"/>
      <c r="C15" s="156"/>
      <c r="D15" s="157"/>
      <c r="E15" s="157"/>
      <c r="F15" s="157"/>
      <c r="G15" s="157"/>
      <c r="J15" s="160"/>
    </row>
    <row r="16" spans="2:10" x14ac:dyDescent="0.25">
      <c r="B16" s="156"/>
      <c r="C16" s="156"/>
      <c r="D16" s="157"/>
      <c r="E16" s="157"/>
      <c r="F16" s="157"/>
      <c r="G16" s="157"/>
    </row>
    <row r="17" spans="2:8" x14ac:dyDescent="0.25">
      <c r="B17" s="156"/>
      <c r="C17" s="156"/>
      <c r="D17" s="157"/>
      <c r="E17" s="157"/>
      <c r="F17" s="157"/>
      <c r="G17" s="157"/>
    </row>
    <row r="18" spans="2:8" x14ac:dyDescent="0.25">
      <c r="B18" s="156"/>
      <c r="C18" s="156"/>
      <c r="D18" s="157"/>
      <c r="E18" s="161"/>
      <c r="F18" s="157"/>
      <c r="G18" s="161"/>
    </row>
    <row r="19" spans="2:8" ht="13" x14ac:dyDescent="0.25">
      <c r="B19" s="162"/>
    </row>
    <row r="20" spans="2:8" ht="13" x14ac:dyDescent="0.25">
      <c r="B20" s="162"/>
    </row>
    <row r="21" spans="2:8" ht="13" x14ac:dyDescent="0.25">
      <c r="B21" s="162"/>
    </row>
    <row r="23" spans="2:8" ht="21" x14ac:dyDescent="0.5">
      <c r="B23" s="151"/>
      <c r="C23" s="151"/>
      <c r="D23" s="151"/>
      <c r="E23" s="151"/>
      <c r="F23" s="151"/>
      <c r="G23" s="151"/>
    </row>
    <row r="24" spans="2:8" ht="13" x14ac:dyDescent="0.3">
      <c r="B24" s="152"/>
      <c r="C24" s="152"/>
      <c r="D24" s="152"/>
      <c r="E24" s="152"/>
      <c r="F24" s="152"/>
      <c r="G24" s="152"/>
    </row>
    <row r="25" spans="2:8" ht="15.5" customHeight="1" x14ac:dyDescent="0.25">
      <c r="B25" s="153"/>
      <c r="C25" s="153"/>
      <c r="D25" s="153"/>
      <c r="E25" s="153"/>
      <c r="F25" s="153"/>
      <c r="G25" s="153"/>
    </row>
    <row r="26" spans="2:8" ht="14.5" x14ac:dyDescent="0.35">
      <c r="B26" s="154"/>
      <c r="C26" s="154"/>
      <c r="D26" s="155"/>
      <c r="E26" s="155"/>
      <c r="F26" s="155"/>
      <c r="G26" s="155"/>
      <c r="H26" s="164"/>
    </row>
    <row r="27" spans="2:8" x14ac:dyDescent="0.25">
      <c r="C27" s="156"/>
      <c r="D27" s="157"/>
      <c r="E27" s="157"/>
      <c r="F27" s="157"/>
      <c r="G27" s="157"/>
    </row>
    <row r="28" spans="2:8" x14ac:dyDescent="0.25">
      <c r="C28" s="156"/>
      <c r="D28" s="157"/>
      <c r="E28" s="157"/>
      <c r="F28" s="157"/>
      <c r="G28" s="157"/>
    </row>
    <row r="29" spans="2:8" x14ac:dyDescent="0.25">
      <c r="B29" s="156"/>
      <c r="C29" s="156"/>
      <c r="D29" s="157"/>
      <c r="E29" s="157"/>
      <c r="F29" s="157"/>
      <c r="G29" s="157"/>
    </row>
    <row r="30" spans="2:8" x14ac:dyDescent="0.25">
      <c r="B30" s="156"/>
      <c r="C30" s="156"/>
      <c r="D30" s="157"/>
      <c r="E30" s="157"/>
      <c r="F30" s="157"/>
      <c r="G30" s="157"/>
    </row>
    <row r="31" spans="2:8" x14ac:dyDescent="0.25">
      <c r="C31" s="156"/>
      <c r="D31" s="157"/>
      <c r="E31" s="161"/>
      <c r="F31" s="157"/>
      <c r="G31" s="161"/>
    </row>
    <row r="32" spans="2:8" x14ac:dyDescent="0.25">
      <c r="C32" s="156"/>
      <c r="D32" s="157"/>
      <c r="E32" s="161"/>
      <c r="F32" s="157"/>
      <c r="G32" s="161"/>
    </row>
    <row r="33" spans="2:7" x14ac:dyDescent="0.25">
      <c r="C33" s="156"/>
      <c r="D33" s="157"/>
      <c r="E33" s="157"/>
      <c r="F33" s="157"/>
      <c r="G33" s="157"/>
    </row>
    <row r="34" spans="2:7" x14ac:dyDescent="0.25">
      <c r="C34" s="156"/>
      <c r="D34" s="157"/>
      <c r="E34" s="157"/>
      <c r="F34" s="157"/>
      <c r="G34" s="157"/>
    </row>
    <row r="35" spans="2:7" x14ac:dyDescent="0.25">
      <c r="C35" s="156"/>
      <c r="D35" s="157"/>
      <c r="E35" s="157"/>
      <c r="F35" s="157"/>
      <c r="G35" s="157"/>
    </row>
    <row r="36" spans="2:7" x14ac:dyDescent="0.25">
      <c r="B36" s="156"/>
      <c r="C36" s="156"/>
      <c r="D36" s="157"/>
      <c r="E36" s="157"/>
      <c r="F36" s="157"/>
      <c r="G36" s="157"/>
    </row>
    <row r="37" spans="2:7" x14ac:dyDescent="0.25">
      <c r="B37" s="156"/>
      <c r="C37" s="156"/>
      <c r="D37" s="157"/>
      <c r="E37" s="157"/>
      <c r="F37" s="157"/>
      <c r="G37" s="157"/>
    </row>
    <row r="38" spans="2:7" x14ac:dyDescent="0.25">
      <c r="B38" s="156"/>
      <c r="C38" s="156"/>
      <c r="D38" s="157"/>
      <c r="E38" s="157"/>
      <c r="F38" s="157"/>
      <c r="G38" s="157"/>
    </row>
    <row r="39" spans="2:7" x14ac:dyDescent="0.25">
      <c r="B39" s="156"/>
      <c r="C39" s="156"/>
      <c r="D39" s="157"/>
      <c r="E39" s="161"/>
      <c r="F39" s="157"/>
      <c r="G39" s="161"/>
    </row>
    <row r="40" spans="2:7" ht="13" x14ac:dyDescent="0.25">
      <c r="B40" s="162"/>
      <c r="C40" s="156"/>
      <c r="D40" s="157"/>
      <c r="E40" s="157"/>
      <c r="F40" s="157"/>
      <c r="G40" s="165"/>
    </row>
    <row r="41" spans="2:7" ht="13" x14ac:dyDescent="0.25">
      <c r="B41" s="162"/>
    </row>
    <row r="42" spans="2:7" ht="13" x14ac:dyDescent="0.25">
      <c r="B42" s="162"/>
    </row>
    <row r="44" spans="2:7" ht="21" x14ac:dyDescent="0.5">
      <c r="B44" s="151"/>
      <c r="C44" s="151"/>
      <c r="D44" s="151"/>
      <c r="E44" s="151"/>
      <c r="F44" s="151"/>
      <c r="G44" s="151"/>
    </row>
    <row r="45" spans="2:7" x14ac:dyDescent="0.25">
      <c r="B45" s="166"/>
      <c r="C45" s="167"/>
      <c r="D45" s="167"/>
      <c r="E45" s="167"/>
      <c r="F45" s="167"/>
      <c r="G45" s="167"/>
    </row>
    <row r="46" spans="2:7" x14ac:dyDescent="0.25">
      <c r="B46" s="167"/>
      <c r="C46" s="167"/>
      <c r="D46" s="167"/>
      <c r="E46" s="167"/>
      <c r="F46" s="167"/>
      <c r="G46" s="167"/>
    </row>
    <row r="47" spans="2:7" x14ac:dyDescent="0.25">
      <c r="D47"/>
      <c r="E47"/>
    </row>
    <row r="48" spans="2:7" ht="14.5" x14ac:dyDescent="0.25">
      <c r="B48" s="168"/>
    </row>
    <row r="51" spans="2:7" x14ac:dyDescent="0.25">
      <c r="C51" s="156"/>
      <c r="D51" s="157"/>
      <c r="E51" s="157"/>
      <c r="F51" s="157"/>
      <c r="G51" s="157"/>
    </row>
    <row r="52" spans="2:7" x14ac:dyDescent="0.25">
      <c r="B52" s="156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Document" shapeId="2049" r:id="rId4">
          <objectPr defaultSize="0" r:id="rId5">
            <anchor moveWithCells="1">
              <from>
                <xdr:col>1</xdr:col>
                <xdr:colOff>0</xdr:colOff>
                <xdr:row>0</xdr:row>
                <xdr:rowOff>0</xdr:rowOff>
              </from>
              <to>
                <xdr:col>5</xdr:col>
                <xdr:colOff>400050</xdr:colOff>
                <xdr:row>25</xdr:row>
                <xdr:rowOff>133350</xdr:rowOff>
              </to>
            </anchor>
          </objectPr>
        </oleObject>
      </mc:Choice>
      <mc:Fallback>
        <oleObject progId="Document" shapeId="2049" r:id="rId4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FF017A-443D-4687-AB0A-DE4AE078B3DD}">
  <dimension ref="A1:F28"/>
  <sheetViews>
    <sheetView workbookViewId="0">
      <selection activeCell="B21" sqref="B21"/>
    </sheetView>
  </sheetViews>
  <sheetFormatPr defaultRowHeight="12.5" x14ac:dyDescent="0.25"/>
  <cols>
    <col min="2" max="2" width="50.1796875" customWidth="1"/>
  </cols>
  <sheetData>
    <row r="1" spans="1:6" ht="14" x14ac:dyDescent="0.3">
      <c r="A1" s="173" t="s">
        <v>82</v>
      </c>
      <c r="B1" s="173"/>
      <c r="C1" s="173"/>
      <c r="D1" s="173"/>
      <c r="E1" s="77"/>
      <c r="F1" s="77"/>
    </row>
    <row r="2" spans="1:6" ht="13" thickBot="1" x14ac:dyDescent="0.3"/>
    <row r="3" spans="1:6" ht="13.5" thickBot="1" x14ac:dyDescent="0.3">
      <c r="A3" s="218" t="s">
        <v>51</v>
      </c>
      <c r="B3" s="219"/>
      <c r="C3" s="219"/>
      <c r="D3" s="220"/>
    </row>
    <row r="4" spans="1:6" ht="15" thickBot="1" x14ac:dyDescent="0.4">
      <c r="A4" s="60" t="s">
        <v>54</v>
      </c>
      <c r="B4" s="55" t="s">
        <v>55</v>
      </c>
      <c r="C4" s="57" t="s">
        <v>52</v>
      </c>
      <c r="D4" s="56" t="s">
        <v>53</v>
      </c>
    </row>
    <row r="5" spans="1:6" ht="15" thickBot="1" x14ac:dyDescent="0.4">
      <c r="A5" s="45">
        <v>1</v>
      </c>
      <c r="B5" s="46" t="s">
        <v>89</v>
      </c>
      <c r="C5" s="58">
        <v>300</v>
      </c>
      <c r="D5" s="44">
        <f>A5*C5</f>
        <v>300</v>
      </c>
    </row>
    <row r="6" spans="1:6" ht="15" thickBot="1" x14ac:dyDescent="0.4">
      <c r="A6" s="45">
        <v>4</v>
      </c>
      <c r="B6" s="46" t="s">
        <v>135</v>
      </c>
      <c r="C6" s="59">
        <v>160</v>
      </c>
      <c r="D6" s="44">
        <f>A6*C6</f>
        <v>640</v>
      </c>
    </row>
    <row r="7" spans="1:6" ht="15" thickBot="1" x14ac:dyDescent="0.4">
      <c r="A7" s="45">
        <v>5</v>
      </c>
      <c r="B7" s="46" t="s">
        <v>86</v>
      </c>
      <c r="C7" s="59">
        <v>36</v>
      </c>
      <c r="D7" s="44">
        <f t="shared" ref="D7:D12" si="0">A7*C7</f>
        <v>180</v>
      </c>
    </row>
    <row r="8" spans="1:6" ht="15" thickBot="1" x14ac:dyDescent="0.4">
      <c r="A8" s="45">
        <v>5</v>
      </c>
      <c r="B8" s="46" t="s">
        <v>87</v>
      </c>
      <c r="C8" s="59">
        <v>12</v>
      </c>
      <c r="D8" s="44">
        <f t="shared" si="0"/>
        <v>60</v>
      </c>
    </row>
    <row r="9" spans="1:6" ht="15" thickBot="1" x14ac:dyDescent="0.4">
      <c r="A9" s="45">
        <v>0.44500000000000001</v>
      </c>
      <c r="B9" s="46" t="s">
        <v>88</v>
      </c>
      <c r="C9" s="82">
        <v>40</v>
      </c>
      <c r="D9" s="44">
        <f t="shared" si="0"/>
        <v>17.8</v>
      </c>
    </row>
    <row r="10" spans="1:6" ht="15" thickBot="1" x14ac:dyDescent="0.4">
      <c r="A10" s="45">
        <v>1</v>
      </c>
      <c r="B10" s="46" t="s">
        <v>85</v>
      </c>
      <c r="C10" s="59">
        <v>12</v>
      </c>
      <c r="D10" s="44">
        <f t="shared" si="0"/>
        <v>12</v>
      </c>
    </row>
    <row r="11" spans="1:6" ht="15" thickBot="1" x14ac:dyDescent="0.4">
      <c r="A11" s="45">
        <v>1</v>
      </c>
      <c r="B11" s="46" t="s">
        <v>84</v>
      </c>
      <c r="C11" s="59">
        <v>90</v>
      </c>
      <c r="D11" s="44">
        <f t="shared" si="0"/>
        <v>90</v>
      </c>
    </row>
    <row r="12" spans="1:6" ht="15" thickBot="1" x14ac:dyDescent="0.4">
      <c r="A12" s="45">
        <v>1</v>
      </c>
      <c r="B12" s="46" t="s">
        <v>56</v>
      </c>
      <c r="C12" s="59">
        <v>200</v>
      </c>
      <c r="D12" s="44">
        <f t="shared" si="0"/>
        <v>200</v>
      </c>
    </row>
    <row r="13" spans="1:6" ht="15" thickBot="1" x14ac:dyDescent="0.4">
      <c r="A13" s="51">
        <v>1</v>
      </c>
      <c r="B13" s="52" t="s">
        <v>57</v>
      </c>
      <c r="C13" s="53"/>
      <c r="D13" s="54">
        <f>ROUND(SUM(D5:D12),0)</f>
        <v>1500</v>
      </c>
    </row>
    <row r="14" spans="1:6" ht="15.5" thickTop="1" thickBot="1" x14ac:dyDescent="0.4">
      <c r="A14" s="47">
        <v>0</v>
      </c>
      <c r="B14" s="49" t="s">
        <v>58</v>
      </c>
      <c r="C14" s="48"/>
      <c r="D14" s="50">
        <f>ROUND(D13*A14,0)</f>
        <v>0</v>
      </c>
      <c r="F14" s="119" t="s">
        <v>104</v>
      </c>
    </row>
    <row r="16" spans="1:6" ht="13" thickBot="1" x14ac:dyDescent="0.3"/>
    <row r="17" spans="1:6" ht="13.5" thickBot="1" x14ac:dyDescent="0.3">
      <c r="A17" s="218" t="s">
        <v>59</v>
      </c>
      <c r="B17" s="219"/>
      <c r="C17" s="219"/>
      <c r="D17" s="220"/>
    </row>
    <row r="18" spans="1:6" ht="15" thickBot="1" x14ac:dyDescent="0.4">
      <c r="A18" s="60" t="s">
        <v>54</v>
      </c>
      <c r="B18" s="55" t="s">
        <v>55</v>
      </c>
      <c r="C18" s="57" t="s">
        <v>52</v>
      </c>
      <c r="D18" s="56" t="s">
        <v>53</v>
      </c>
    </row>
    <row r="19" spans="1:6" ht="15" thickBot="1" x14ac:dyDescent="0.4">
      <c r="A19" s="45">
        <v>1</v>
      </c>
      <c r="B19" s="46" t="s">
        <v>89</v>
      </c>
      <c r="C19" s="58">
        <v>800</v>
      </c>
      <c r="D19" s="44">
        <f>A19*C19</f>
        <v>800</v>
      </c>
    </row>
    <row r="20" spans="1:6" ht="15" thickBot="1" x14ac:dyDescent="0.4">
      <c r="A20" s="45">
        <v>4</v>
      </c>
      <c r="B20" s="46" t="s">
        <v>135</v>
      </c>
      <c r="C20" s="59">
        <v>250</v>
      </c>
      <c r="D20" s="44">
        <f>A20*C20</f>
        <v>1000</v>
      </c>
    </row>
    <row r="21" spans="1:6" ht="15" thickBot="1" x14ac:dyDescent="0.4">
      <c r="A21" s="45">
        <v>5</v>
      </c>
      <c r="B21" s="46" t="s">
        <v>86</v>
      </c>
      <c r="C21" s="59">
        <v>36</v>
      </c>
      <c r="D21" s="44">
        <f t="shared" ref="D21:D26" si="1">A21*C21</f>
        <v>180</v>
      </c>
    </row>
    <row r="22" spans="1:6" ht="15" thickBot="1" x14ac:dyDescent="0.4">
      <c r="A22" s="45">
        <v>5</v>
      </c>
      <c r="B22" s="46" t="s">
        <v>87</v>
      </c>
      <c r="C22" s="59">
        <v>12</v>
      </c>
      <c r="D22" s="44">
        <f t="shared" si="1"/>
        <v>60</v>
      </c>
    </row>
    <row r="23" spans="1:6" ht="15" thickBot="1" x14ac:dyDescent="0.4">
      <c r="A23" s="45">
        <v>0.44500000000000001</v>
      </c>
      <c r="B23" s="46" t="s">
        <v>88</v>
      </c>
      <c r="C23" s="82">
        <v>40</v>
      </c>
      <c r="D23" s="44">
        <f t="shared" si="1"/>
        <v>17.8</v>
      </c>
    </row>
    <row r="24" spans="1:6" ht="15" thickBot="1" x14ac:dyDescent="0.4">
      <c r="A24" s="45">
        <v>1</v>
      </c>
      <c r="B24" s="46" t="s">
        <v>85</v>
      </c>
      <c r="C24" s="59">
        <v>12</v>
      </c>
      <c r="D24" s="44">
        <f t="shared" si="1"/>
        <v>12</v>
      </c>
    </row>
    <row r="25" spans="1:6" ht="15" thickBot="1" x14ac:dyDescent="0.4">
      <c r="A25" s="45">
        <v>1</v>
      </c>
      <c r="B25" s="46" t="s">
        <v>84</v>
      </c>
      <c r="C25" s="59">
        <v>130</v>
      </c>
      <c r="D25" s="44">
        <f t="shared" si="1"/>
        <v>130</v>
      </c>
    </row>
    <row r="26" spans="1:6" ht="15" thickBot="1" x14ac:dyDescent="0.4">
      <c r="A26" s="45">
        <v>1</v>
      </c>
      <c r="B26" s="46" t="s">
        <v>56</v>
      </c>
      <c r="C26" s="59">
        <v>800</v>
      </c>
      <c r="D26" s="44">
        <f t="shared" si="1"/>
        <v>800</v>
      </c>
    </row>
    <row r="27" spans="1:6" ht="15" thickBot="1" x14ac:dyDescent="0.4">
      <c r="A27" s="51">
        <v>1</v>
      </c>
      <c r="B27" s="52" t="s">
        <v>57</v>
      </c>
      <c r="C27" s="53"/>
      <c r="D27" s="54">
        <f>ROUND(SUM(D19:D26),0)</f>
        <v>3000</v>
      </c>
    </row>
    <row r="28" spans="1:6" ht="15.5" thickTop="1" thickBot="1" x14ac:dyDescent="0.4">
      <c r="A28" s="47">
        <v>0</v>
      </c>
      <c r="B28" s="49" t="s">
        <v>58</v>
      </c>
      <c r="C28" s="48"/>
      <c r="D28" s="50">
        <f>ROUND(D27*A28,0)</f>
        <v>0</v>
      </c>
      <c r="F28" s="119" t="s">
        <v>104</v>
      </c>
    </row>
  </sheetData>
  <mergeCells count="3">
    <mergeCell ref="A3:D3"/>
    <mergeCell ref="A17:D17"/>
    <mergeCell ref="A1:D1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7</vt:i4>
      </vt:variant>
    </vt:vector>
  </HeadingPairs>
  <TitlesOfParts>
    <vt:vector size="17" baseType="lpstr">
      <vt:lpstr>Cumulative Budget</vt:lpstr>
      <vt:lpstr>PI Budget - 4Yr</vt:lpstr>
      <vt:lpstr>Co-PI1 Budget - 4Yr</vt:lpstr>
      <vt:lpstr>Co-PI2 Budget - 4Yr</vt:lpstr>
      <vt:lpstr>Co-PI3 Budget - 4Yr</vt:lpstr>
      <vt:lpstr>Co-PI4 Budget - 4Yr</vt:lpstr>
      <vt:lpstr>Co-PI5 Budget - 4Yr</vt:lpstr>
      <vt:lpstr>GRA Stipend Rates</vt:lpstr>
      <vt:lpstr>Travel Budget Example</vt:lpstr>
      <vt:lpstr>Travel Reference Guide</vt:lpstr>
      <vt:lpstr>'Co-PI1 Budget - 4Yr'!Print_Area</vt:lpstr>
      <vt:lpstr>'Co-PI2 Budget - 4Yr'!Print_Area</vt:lpstr>
      <vt:lpstr>'Co-PI3 Budget - 4Yr'!Print_Area</vt:lpstr>
      <vt:lpstr>'Co-PI4 Budget - 4Yr'!Print_Area</vt:lpstr>
      <vt:lpstr>'Co-PI5 Budget - 4Yr'!Print_Area</vt:lpstr>
      <vt:lpstr>'Cumulative Budget'!Print_Area</vt:lpstr>
      <vt:lpstr>'PI Budget - 4Yr'!Print_Area</vt:lpstr>
    </vt:vector>
  </TitlesOfParts>
  <Company>University of Central Florida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COS Pre-Award</dc:creator>
  <cp:lastModifiedBy>Jodi Reinhart</cp:lastModifiedBy>
  <cp:lastPrinted>2022-07-21T14:04:26Z</cp:lastPrinted>
  <dcterms:created xsi:type="dcterms:W3CDTF">2009-01-21T15:59:47Z</dcterms:created>
  <dcterms:modified xsi:type="dcterms:W3CDTF">2024-12-03T19:50:44Z</dcterms:modified>
</cp:coreProperties>
</file>